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145" windowHeight="6555" tabRatio="618" activeTab="0"/>
  </bookViews>
  <sheets>
    <sheet name="5дод" sheetId="1" r:id="rId1"/>
  </sheets>
  <definedNames>
    <definedName name="_xlnm.Print_Titles" localSheetId="0">'5дод'!$A:$A,'5дод'!$12:$17</definedName>
    <definedName name="_xlnm.Print_Area" localSheetId="0">'5дод'!$A$1:$AK$57</definedName>
  </definedNames>
  <calcPr fullCalcOnLoad="1"/>
</workbook>
</file>

<file path=xl/sharedStrings.xml><?xml version="1.0" encoding="utf-8"?>
<sst xmlns="http://schemas.openxmlformats.org/spreadsheetml/2006/main" count="108" uniqueCount="96">
  <si>
    <t>Назва районів та міст</t>
  </si>
  <si>
    <t>1.Балаклійський</t>
  </si>
  <si>
    <t>2.Барвінківський</t>
  </si>
  <si>
    <t>3.Близнюківський</t>
  </si>
  <si>
    <t>4.Богодухівський</t>
  </si>
  <si>
    <t>5.Борівський</t>
  </si>
  <si>
    <t>6.Валківський</t>
  </si>
  <si>
    <t>9.Дворічанський</t>
  </si>
  <si>
    <t>10.Дергачівський</t>
  </si>
  <si>
    <t>11.Зачепилівський</t>
  </si>
  <si>
    <t>13.Золочівський</t>
  </si>
  <si>
    <t>14.Ізюмський</t>
  </si>
  <si>
    <t>15.Кегичівський</t>
  </si>
  <si>
    <t>16.Коломацький</t>
  </si>
  <si>
    <t>17.Красноградський</t>
  </si>
  <si>
    <t>18.Краснокутський</t>
  </si>
  <si>
    <t>19.Куп'янський</t>
  </si>
  <si>
    <t>20.Лозівський</t>
  </si>
  <si>
    <t>21.Нововодолазький</t>
  </si>
  <si>
    <t>22.Первомайський</t>
  </si>
  <si>
    <t>23.Печенізький</t>
  </si>
  <si>
    <t>24.Сахновщинський</t>
  </si>
  <si>
    <t>25.Харківський</t>
  </si>
  <si>
    <t>26.Чугуївський</t>
  </si>
  <si>
    <t>27.Шевченківський</t>
  </si>
  <si>
    <t>28.м.Харків</t>
  </si>
  <si>
    <t>29.м.Ізюм</t>
  </si>
  <si>
    <t>30.м.Куп'янськ</t>
  </si>
  <si>
    <t>31.м.Лозова</t>
  </si>
  <si>
    <t>32.м.Люботин</t>
  </si>
  <si>
    <t>34.м.Чугуїв</t>
  </si>
  <si>
    <t>РАЗОМ</t>
  </si>
  <si>
    <t>33.м.Первомайський</t>
  </si>
  <si>
    <t>12.Зміївський</t>
  </si>
  <si>
    <t>Міжбюджетні трансферти, що передаються з обласного бюджету</t>
  </si>
  <si>
    <t>(грн.)</t>
  </si>
  <si>
    <t>за рахунок загального фонду на:</t>
  </si>
  <si>
    <t>надання пільг та житлових субсидій населенню на придбання твердого та рідкого пічного побутового палива і скрапленого газу - за рахунок субвенції з державного бюджету</t>
  </si>
  <si>
    <t xml:space="preserve">Державний бюджет </t>
  </si>
  <si>
    <t>будівництво і придбання житла військовослужбовцям та особам рядового і начальницького складу, в тому числі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 - за  рахунок субвенції з державного бюджету</t>
  </si>
  <si>
    <t>за рахунок спеціального фонду на:</t>
  </si>
  <si>
    <t xml:space="preserve">субвенція </t>
  </si>
  <si>
    <t>продовження додатку 5</t>
  </si>
  <si>
    <t>виплату державної соціальної допомоги на дітей сиріт та дітей, позбавлених батьківського піклування, грошового забезпечення батькам-вихователям  і прийомним батькам за надання соціальних послуг у дитячих будинках сімейного типу та прийомних сім'ях за принципом "гроші ходять за дитиною" - за рахунок субвенції з державного бюджету</t>
  </si>
  <si>
    <t>здійснення заходів по передачі житлового фонду та об'єктів соціально-культурної сфери Міністерства оборони України у комунальну власність - за рахунок субвенції з державного бюджету</t>
  </si>
  <si>
    <t>Показники міжбюджетних трансфертів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</si>
  <si>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- за рахунок субвенції з державного бюджету</t>
  </si>
  <si>
    <t>проведення виборів депутатів місцевих рад та сільських, селищних, міських голів - за рахунок субвенції з державного бюджету</t>
  </si>
  <si>
    <t>Обласний бюджет Полтавської області</t>
  </si>
  <si>
    <t>соціально-економічний розвиток - за рахунок субвенції з державного бюджету</t>
  </si>
  <si>
    <t>виплату допомоги сім'ям з дітьми, малозабезпеченим сім'ям, інвалідам з дитинства і дітям-інвалідам та тимчасової державної допомоги дітям - за рахунок субвенції з державного бюджету</t>
  </si>
  <si>
    <t>інша субвенція для забезпечення препаратами інсуліну та десмопресину для лікування хворих на цукровий та нецукровий діабет</t>
  </si>
  <si>
    <t>дотація</t>
  </si>
  <si>
    <t>додаткова дотація на вирівнювання фінансової забезпеченості місцевих бюджетів</t>
  </si>
  <si>
    <t xml:space="preserve">будівництво та розвиток мережі метрополітену - за рахунок субвенції з державного бюджету  </t>
  </si>
  <si>
    <t xml:space="preserve">придбання вагонів для комунального електротранспорту (тролейбусів і трамваїв)  - за рахунок субвенції з державного бюджету </t>
  </si>
  <si>
    <t>інша субвенція на виконання обласної програми "Дошкільна освіта на 2007-2011 роки" на зміцнення матеріально-технічної бази дитячих дошкільних навчальних закладів області</t>
  </si>
  <si>
    <t>інша субвенція на підвезення до місця зовнішнього незалежного тестування випускників навчальних закладів системи загальної середньої освіти (зарплата водіїв та паливно-мастильні матеріали)</t>
  </si>
  <si>
    <t>інша субвенція на капітальний ремонт житлових будинків</t>
  </si>
  <si>
    <t>інша субвенція за рахунок резервного фонду обласного бюджету</t>
  </si>
  <si>
    <t>В.И.</t>
  </si>
  <si>
    <t>Скребцов</t>
  </si>
  <si>
    <t>інші субвенції</t>
  </si>
  <si>
    <t>Додаток 5</t>
  </si>
  <si>
    <t>(ХХХVIII сесія V скликання)</t>
  </si>
  <si>
    <t>у редакції   рішення обласної ради</t>
  </si>
  <si>
    <t xml:space="preserve">    </t>
  </si>
  <si>
    <t xml:space="preserve">до рішення обласної ради </t>
  </si>
  <si>
    <t>Інша субвенція  на придбання шкільних автобусів - за рахунок коштів бюджету розвитку обласного бюджету</t>
  </si>
  <si>
    <t>продовження  додатку 5</t>
  </si>
  <si>
    <t>за рахунок загального фонду:</t>
  </si>
  <si>
    <t>Додаткова дотація з державного бюджету на забезпечення лікування хворих на цукровий діабет</t>
  </si>
  <si>
    <t xml:space="preserve"> Перший заступник голови обласної ради</t>
  </si>
  <si>
    <t>від 03 лютого 2009 року № 1107-V</t>
  </si>
  <si>
    <t>М. Тітов</t>
  </si>
  <si>
    <t>фінансування заходів із запобігання поширенню та лікування грипу типу А/H1N1/Каліфорнія/04/09 і гострих респіраторних захворювань - за рахунок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</si>
  <si>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 плати (утримання будинків і споруд та прибудинкових територій), вивезення побутового сміття та рідких нечистот - за рахунок субвенції з державного бюджету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</si>
  <si>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 рідких  нечистот - за рахунок субвенції з державного бюджету</t>
  </si>
  <si>
    <t>між обласним бюджетом та іншими бюджетами на 2010 рік</t>
  </si>
  <si>
    <t>7.Великобурлуцький</t>
  </si>
  <si>
    <t>8.Вовчанський</t>
  </si>
  <si>
    <t>М.Тітов</t>
  </si>
  <si>
    <t>надання пільг з послуг зв'язку та інших, передбачених законодавством,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 - за рахунок субвенції з державного бюджету</t>
  </si>
  <si>
    <t>інша субвенція на надання допомоги м. Лозовій, Лозівському та Близнюківському районам, що потерпіли внаслідок пожежі на території арсеналу Міністерства оборони України в м. Лозовій</t>
  </si>
  <si>
    <t>інша субвенція на фінансування витрат, пов’язаних з будівництвом, реконструкцією, ремонтом та утриманням автомобільних доріг, що належать до комунальної власності (погашення заборгованості за виконані у 2009 році роботи)</t>
  </si>
  <si>
    <t xml:space="preserve">фінансування у 2010 році Програм - переможців Всеукраїнського конкурсу проектів та програм розвитку місцевого самоврядування 2009 року - за рахунок субвенції з державного бюджету </t>
  </si>
  <si>
    <t xml:space="preserve">інші субвенції за рахунок коштів бюджету розвитку обласного бюджету </t>
  </si>
  <si>
    <t>державному бюджету на виконання програм соціально-економічного та культурного розвитку за рахунок коштів бюджету розвитку</t>
  </si>
  <si>
    <t xml:space="preserve">державному бюджету на виконання програм соціально-економічного та культурного розвитку </t>
  </si>
  <si>
    <t xml:space="preserve">фінансування ремонту приміщень управлінь праці та соціального захисту виконавчих органів міських (міст обласного значення), районних у містах рад для здійснення заходів з виконання спільного із Світовим банком проекту "Вдосконалення системи соціальної допомоги" - за рахунок субвенції з державного бюджету </t>
  </si>
  <si>
    <t xml:space="preserve">інша субвенція за рахунок коштів обласного фонду охорони навколишнього природного середовища </t>
  </si>
  <si>
    <t>Обласний бюджет Чернівецької області</t>
  </si>
  <si>
    <t>інша субвенція на забезпечення протезування пільгових верств населення Харківської області на базі Міжрайонних стоматологічних центрів на виконання комплексної обласної програми „Здоров’я Слобожанщини”</t>
  </si>
  <si>
    <t>для компенсації витрат Полтавської обласної клінічної психіатричної лікарні ім. О.Ф. Мальцева, як міжобласного спеціалізованого медичного закладу, за надання спеціалізованої психіатричної допомоги хворим Харківської області</t>
  </si>
  <si>
    <t xml:space="preserve"> від 19 серпня 2010 року № 1787-V </t>
  </si>
  <si>
    <t xml:space="preserve"> (LX  сесія V скликання)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</si>
</sst>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2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0"/>
      <name val="Arial Cyr"/>
      <family val="2"/>
    </font>
    <font>
      <sz val="13"/>
      <name val="Arial Cyr"/>
      <family val="2"/>
    </font>
    <font>
      <b/>
      <sz val="12"/>
      <name val="Arial Cyr"/>
      <family val="2"/>
    </font>
    <font>
      <b/>
      <sz val="13"/>
      <name val="Arial Cyr"/>
      <family val="2"/>
    </font>
    <font>
      <b/>
      <sz val="15"/>
      <name val="Arial Cyr"/>
      <family val="2"/>
    </font>
    <font>
      <b/>
      <i/>
      <sz val="11"/>
      <name val="Times New Roman Cyr"/>
      <family val="1"/>
    </font>
    <font>
      <b/>
      <i/>
      <sz val="12"/>
      <name val="Times New Roman Cyr"/>
      <family val="1"/>
    </font>
    <font>
      <i/>
      <sz val="11"/>
      <name val="Arial Cyr"/>
      <family val="2"/>
    </font>
    <font>
      <i/>
      <sz val="12"/>
      <name val="Arial Cyr"/>
      <family val="0"/>
    </font>
    <font>
      <sz val="10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2" fontId="1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3" fontId="3" fillId="0" borderId="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right" wrapText="1"/>
    </xf>
    <xf numFmtId="0" fontId="0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3"/>
  <sheetViews>
    <sheetView showZeros="0" tabSelected="1" view="pageBreakPreview" zoomScale="90" zoomScaleNormal="75" zoomScaleSheetLayoutView="90" zoomScalePageLayoutView="0" workbookViewId="0" topLeftCell="A1">
      <pane xSplit="1" ySplit="17" topLeftCell="B51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9" sqref="A9"/>
    </sheetView>
  </sheetViews>
  <sheetFormatPr defaultColWidth="8.796875" defaultRowHeight="15"/>
  <cols>
    <col min="1" max="1" width="18.296875" style="1" customWidth="1"/>
    <col min="2" max="2" width="17.09765625" style="1" customWidth="1"/>
    <col min="3" max="3" width="20.59765625" style="1" customWidth="1"/>
    <col min="4" max="4" width="28.59765625" style="1" customWidth="1"/>
    <col min="5" max="5" width="23.59765625" style="1" hidden="1" customWidth="1"/>
    <col min="6" max="6" width="17.296875" style="1" hidden="1" customWidth="1"/>
    <col min="7" max="7" width="17.296875" style="1" customWidth="1"/>
    <col min="8" max="8" width="29.796875" style="2" hidden="1" customWidth="1"/>
    <col min="9" max="9" width="18.69921875" style="2" customWidth="1"/>
    <col min="10" max="10" width="15.8984375" style="2" hidden="1" customWidth="1"/>
    <col min="11" max="11" width="11.3984375" style="2" hidden="1" customWidth="1"/>
    <col min="12" max="12" width="13.3984375" style="2" hidden="1" customWidth="1"/>
    <col min="13" max="13" width="11.19921875" style="2" hidden="1" customWidth="1"/>
    <col min="14" max="14" width="15" style="2" hidden="1" customWidth="1"/>
    <col min="15" max="15" width="15.796875" style="2" customWidth="1"/>
    <col min="16" max="16" width="12.59765625" style="2" customWidth="1"/>
    <col min="17" max="17" width="0.796875" style="2" hidden="1" customWidth="1"/>
    <col min="18" max="18" width="10.19921875" style="31" customWidth="1"/>
    <col min="19" max="19" width="12.296875" style="31" hidden="1" customWidth="1"/>
    <col min="20" max="20" width="1.796875" style="31" hidden="1" customWidth="1"/>
    <col min="21" max="21" width="12.59765625" style="31" customWidth="1"/>
    <col min="22" max="22" width="17.59765625" style="31" customWidth="1"/>
    <col min="23" max="23" width="5.796875" style="31" hidden="1" customWidth="1"/>
    <col min="24" max="24" width="8.8984375" style="31" hidden="1" customWidth="1"/>
    <col min="25" max="26" width="8.19921875" style="31" hidden="1" customWidth="1"/>
    <col min="27" max="27" width="13.3984375" style="2" customWidth="1"/>
    <col min="28" max="28" width="17.09765625" style="2" customWidth="1"/>
    <col min="29" max="29" width="14.59765625" style="2" customWidth="1"/>
    <col min="30" max="30" width="17.59765625" style="2" customWidth="1"/>
    <col min="31" max="31" width="17.3984375" style="2" customWidth="1"/>
    <col min="32" max="32" width="13.19921875" style="2" hidden="1" customWidth="1"/>
    <col min="33" max="33" width="15" style="2" customWidth="1"/>
    <col min="34" max="34" width="17.3984375" style="2" customWidth="1"/>
    <col min="35" max="35" width="19.796875" style="2" customWidth="1"/>
    <col min="36" max="36" width="19.09765625" style="2" hidden="1" customWidth="1"/>
    <col min="37" max="37" width="11.59765625" style="2" hidden="1" customWidth="1"/>
    <col min="38" max="89" width="8.8984375" style="2" customWidth="1"/>
    <col min="90" max="16384" width="8.8984375" style="1" customWidth="1"/>
  </cols>
  <sheetData>
    <row r="1" spans="1:32" ht="18">
      <c r="A1" s="17"/>
      <c r="B1" s="17"/>
      <c r="C1" s="17"/>
      <c r="D1" s="58"/>
      <c r="E1" s="58"/>
      <c r="F1" s="58"/>
      <c r="G1" s="81" t="s">
        <v>63</v>
      </c>
      <c r="H1" s="81"/>
      <c r="I1" s="81"/>
      <c r="L1" s="17"/>
      <c r="M1" s="17"/>
      <c r="N1" s="17"/>
      <c r="O1" s="95"/>
      <c r="P1" s="95"/>
      <c r="Q1" s="63"/>
      <c r="R1" s="40"/>
      <c r="S1" s="40"/>
      <c r="T1" s="40"/>
      <c r="U1" s="40"/>
      <c r="V1" s="40"/>
      <c r="W1" s="40"/>
      <c r="X1" s="40"/>
      <c r="Y1" s="40"/>
      <c r="Z1" s="40"/>
      <c r="AA1" s="95"/>
      <c r="AB1" s="95"/>
      <c r="AC1" s="95"/>
      <c r="AD1" s="95"/>
      <c r="AE1" s="95"/>
      <c r="AF1" s="63"/>
    </row>
    <row r="2" spans="1:32" ht="18">
      <c r="A2" s="18"/>
      <c r="B2" s="18"/>
      <c r="C2" s="18"/>
      <c r="D2" s="59" t="s">
        <v>66</v>
      </c>
      <c r="E2" s="59"/>
      <c r="F2" s="59"/>
      <c r="G2" s="82" t="s">
        <v>67</v>
      </c>
      <c r="H2" s="82"/>
      <c r="I2" s="82"/>
      <c r="L2" s="17"/>
      <c r="M2" s="17"/>
      <c r="N2" s="17"/>
      <c r="O2" s="96"/>
      <c r="P2" s="96"/>
      <c r="Q2" s="64"/>
      <c r="R2" s="41"/>
      <c r="S2" s="41"/>
      <c r="T2" s="41"/>
      <c r="U2" s="41"/>
      <c r="V2" s="41"/>
      <c r="W2" s="41"/>
      <c r="X2" s="41"/>
      <c r="Y2" s="41"/>
      <c r="Z2" s="41"/>
      <c r="AA2" s="96"/>
      <c r="AB2" s="96"/>
      <c r="AC2" s="96"/>
      <c r="AD2" s="96"/>
      <c r="AE2" s="96"/>
      <c r="AF2" s="64"/>
    </row>
    <row r="3" spans="1:32" ht="18" customHeight="1" hidden="1">
      <c r="A3" s="18"/>
      <c r="B3" s="18"/>
      <c r="C3" s="18"/>
      <c r="D3" s="59"/>
      <c r="E3" s="59"/>
      <c r="F3" s="59"/>
      <c r="G3" s="82" t="s">
        <v>73</v>
      </c>
      <c r="H3" s="82"/>
      <c r="I3" s="82"/>
      <c r="L3" s="17"/>
      <c r="M3" s="17"/>
      <c r="N3" s="17"/>
      <c r="O3" s="96"/>
      <c r="P3" s="96"/>
      <c r="Q3" s="64"/>
      <c r="R3" s="41"/>
      <c r="S3" s="41"/>
      <c r="T3" s="41"/>
      <c r="U3" s="41"/>
      <c r="V3" s="41"/>
      <c r="W3" s="41"/>
      <c r="X3" s="41"/>
      <c r="Y3" s="41"/>
      <c r="Z3" s="41"/>
      <c r="AA3" s="96"/>
      <c r="AB3" s="96"/>
      <c r="AC3" s="96"/>
      <c r="AD3" s="96"/>
      <c r="AE3" s="96"/>
      <c r="AF3" s="64"/>
    </row>
    <row r="4" spans="1:32" ht="18" hidden="1">
      <c r="A4" s="19"/>
      <c r="B4" s="19"/>
      <c r="C4" s="19"/>
      <c r="D4" s="60"/>
      <c r="E4" s="60"/>
      <c r="F4" s="60"/>
      <c r="G4" s="83" t="s">
        <v>64</v>
      </c>
      <c r="H4" s="83"/>
      <c r="I4" s="83"/>
      <c r="L4" s="17"/>
      <c r="M4" s="37"/>
      <c r="N4" s="17"/>
      <c r="O4" s="36"/>
      <c r="P4" s="36"/>
      <c r="Q4" s="36"/>
      <c r="R4" s="42"/>
      <c r="S4" s="42"/>
      <c r="T4" s="42"/>
      <c r="U4" s="42"/>
      <c r="V4" s="42"/>
      <c r="W4" s="42"/>
      <c r="X4" s="42"/>
      <c r="Y4" s="42"/>
      <c r="Z4" s="42"/>
      <c r="AA4" s="37"/>
      <c r="AB4" s="37"/>
      <c r="AC4" s="37"/>
      <c r="AD4" s="37"/>
      <c r="AE4" s="37"/>
      <c r="AF4" s="37"/>
    </row>
    <row r="5" spans="1:32" ht="18" hidden="1">
      <c r="A5" s="19"/>
      <c r="B5" s="19"/>
      <c r="C5" s="19"/>
      <c r="D5" s="61"/>
      <c r="E5" s="61"/>
      <c r="F5" s="61"/>
      <c r="G5" s="84" t="s">
        <v>65</v>
      </c>
      <c r="H5" s="84"/>
      <c r="I5" s="84"/>
      <c r="L5" s="17"/>
      <c r="M5" s="37"/>
      <c r="N5" s="17"/>
      <c r="O5" s="36"/>
      <c r="P5" s="36"/>
      <c r="Q5" s="36"/>
      <c r="R5" s="42"/>
      <c r="S5" s="42"/>
      <c r="T5" s="42"/>
      <c r="U5" s="42"/>
      <c r="V5" s="42"/>
      <c r="W5" s="42"/>
      <c r="X5" s="42"/>
      <c r="Y5" s="42"/>
      <c r="Z5" s="42"/>
      <c r="AA5" s="37"/>
      <c r="AB5" s="37"/>
      <c r="AC5" s="37"/>
      <c r="AD5" s="37"/>
      <c r="AE5" s="37"/>
      <c r="AF5" s="37"/>
    </row>
    <row r="6" spans="1:32" ht="18">
      <c r="A6" s="19"/>
      <c r="B6" s="19"/>
      <c r="C6" s="19"/>
      <c r="D6" s="61"/>
      <c r="E6" s="61"/>
      <c r="F6" s="61"/>
      <c r="G6" s="84" t="s">
        <v>94</v>
      </c>
      <c r="H6" s="84"/>
      <c r="I6" s="84"/>
      <c r="L6" s="17"/>
      <c r="M6" s="37"/>
      <c r="N6" s="17"/>
      <c r="O6" s="36"/>
      <c r="P6" s="36"/>
      <c r="Q6" s="36"/>
      <c r="R6" s="42"/>
      <c r="S6" s="42"/>
      <c r="T6" s="42"/>
      <c r="U6" s="42"/>
      <c r="V6" s="42"/>
      <c r="W6" s="42"/>
      <c r="X6" s="42"/>
      <c r="Y6" s="42"/>
      <c r="Z6" s="42"/>
      <c r="AA6" s="37"/>
      <c r="AB6" s="37"/>
      <c r="AC6" s="37"/>
      <c r="AD6" s="37"/>
      <c r="AE6" s="37"/>
      <c r="AF6" s="37"/>
    </row>
    <row r="7" spans="1:32" ht="18.75" customHeight="1">
      <c r="A7" s="19"/>
      <c r="B7" s="19"/>
      <c r="C7" s="19"/>
      <c r="D7" s="62"/>
      <c r="E7" s="62"/>
      <c r="F7" s="62"/>
      <c r="G7" s="97" t="s">
        <v>95</v>
      </c>
      <c r="H7" s="97"/>
      <c r="I7" s="97"/>
      <c r="L7" s="17"/>
      <c r="M7" s="37"/>
      <c r="N7" s="17"/>
      <c r="O7" s="36"/>
      <c r="P7" s="36"/>
      <c r="Q7" s="36"/>
      <c r="R7" s="42"/>
      <c r="S7" s="42"/>
      <c r="T7" s="42"/>
      <c r="U7" s="42"/>
      <c r="V7" s="42"/>
      <c r="W7" s="42"/>
      <c r="X7" s="42"/>
      <c r="Y7" s="42"/>
      <c r="Z7" s="42"/>
      <c r="AA7" s="37"/>
      <c r="AB7" s="37"/>
      <c r="AC7" s="37"/>
      <c r="AD7" s="37"/>
      <c r="AE7" s="37"/>
      <c r="AF7" s="37"/>
    </row>
    <row r="8" spans="1:32" ht="11.25" customHeight="1">
      <c r="A8" s="19"/>
      <c r="B8" s="19"/>
      <c r="C8" s="19"/>
      <c r="D8" s="36"/>
      <c r="E8" s="36"/>
      <c r="F8" s="36"/>
      <c r="G8" s="39"/>
      <c r="H8" s="39"/>
      <c r="L8" s="17"/>
      <c r="M8" s="37"/>
      <c r="N8" s="17"/>
      <c r="O8" s="36"/>
      <c r="P8" s="36"/>
      <c r="Q8" s="36"/>
      <c r="R8" s="42"/>
      <c r="S8" s="42"/>
      <c r="T8" s="42"/>
      <c r="U8" s="42"/>
      <c r="V8" s="42"/>
      <c r="W8" s="42"/>
      <c r="X8" s="42"/>
      <c r="Y8" s="42"/>
      <c r="Z8" s="42"/>
      <c r="AA8" s="37"/>
      <c r="AB8" s="37"/>
      <c r="AC8" s="37"/>
      <c r="AD8" s="37"/>
      <c r="AE8" s="37"/>
      <c r="AF8" s="37"/>
    </row>
    <row r="9" spans="2:36" ht="18" customHeight="1">
      <c r="B9" s="99" t="s">
        <v>45</v>
      </c>
      <c r="C9" s="99"/>
      <c r="D9" s="99"/>
      <c r="E9" s="99"/>
      <c r="F9" s="99"/>
      <c r="G9" s="99"/>
      <c r="H9" s="99"/>
      <c r="I9" s="99"/>
      <c r="J9" s="98" t="s">
        <v>42</v>
      </c>
      <c r="K9" s="98"/>
      <c r="L9" s="98"/>
      <c r="M9" s="46"/>
      <c r="N9" s="98"/>
      <c r="O9" s="98"/>
      <c r="P9" s="98"/>
      <c r="Q9" s="69"/>
      <c r="R9" s="46"/>
      <c r="S9" s="98" t="s">
        <v>42</v>
      </c>
      <c r="T9" s="98"/>
      <c r="U9" s="46"/>
      <c r="V9" s="46"/>
      <c r="W9" s="46"/>
      <c r="X9" s="46"/>
      <c r="Y9" s="46"/>
      <c r="Z9" s="46"/>
      <c r="AA9" s="46"/>
      <c r="AB9" s="98"/>
      <c r="AC9" s="98"/>
      <c r="AD9" s="98"/>
      <c r="AE9" s="98" t="s">
        <v>69</v>
      </c>
      <c r="AF9" s="98"/>
      <c r="AG9" s="98"/>
      <c r="AH9" s="98"/>
      <c r="AI9" s="98"/>
      <c r="AJ9" s="98"/>
    </row>
    <row r="10" spans="2:32" ht="18" customHeight="1">
      <c r="B10" s="99" t="s">
        <v>78</v>
      </c>
      <c r="C10" s="99"/>
      <c r="D10" s="99"/>
      <c r="E10" s="99"/>
      <c r="F10" s="99"/>
      <c r="G10" s="99"/>
      <c r="H10" s="99"/>
      <c r="I10" s="99"/>
      <c r="J10" s="29"/>
      <c r="K10" s="29"/>
      <c r="L10" s="29"/>
      <c r="M10" s="29"/>
      <c r="N10" s="29"/>
      <c r="O10" s="29"/>
      <c r="P10" s="29"/>
      <c r="Q10" s="29"/>
      <c r="R10" s="43"/>
      <c r="S10" s="43"/>
      <c r="T10" s="43"/>
      <c r="U10" s="43"/>
      <c r="V10" s="43"/>
      <c r="W10" s="43"/>
      <c r="X10" s="43"/>
      <c r="Y10" s="43"/>
      <c r="Z10" s="43"/>
      <c r="AA10" s="29"/>
      <c r="AB10" s="29"/>
      <c r="AC10" s="29"/>
      <c r="AD10" s="29"/>
      <c r="AE10" s="29"/>
      <c r="AF10" s="29"/>
    </row>
    <row r="11" spans="1:37" ht="12.75" customHeight="1">
      <c r="A11" s="3"/>
      <c r="B11" s="4"/>
      <c r="C11" s="4"/>
      <c r="D11" s="38"/>
      <c r="E11" s="38"/>
      <c r="F11" s="38"/>
      <c r="I11" s="38" t="s">
        <v>35</v>
      </c>
      <c r="L11" s="38" t="s">
        <v>35</v>
      </c>
      <c r="M11" s="38"/>
      <c r="N11" s="38"/>
      <c r="R11" s="38"/>
      <c r="S11" s="38"/>
      <c r="T11" s="38" t="s">
        <v>35</v>
      </c>
      <c r="AA11" s="38"/>
      <c r="AB11" s="38"/>
      <c r="AE11" s="38"/>
      <c r="AF11" s="38"/>
      <c r="AH11" s="38"/>
      <c r="AI11" s="38" t="s">
        <v>35</v>
      </c>
      <c r="AJ11" s="38"/>
      <c r="AK11" s="38" t="s">
        <v>35</v>
      </c>
    </row>
    <row r="12" spans="1:37" s="15" customFormat="1" ht="18" customHeight="1">
      <c r="A12" s="90" t="s">
        <v>0</v>
      </c>
      <c r="B12" s="85" t="s">
        <v>34</v>
      </c>
      <c r="C12" s="85"/>
      <c r="D12" s="85"/>
      <c r="E12" s="85"/>
      <c r="F12" s="85"/>
      <c r="G12" s="85"/>
      <c r="H12" s="85"/>
      <c r="I12" s="85"/>
      <c r="J12" s="56"/>
      <c r="K12" s="56"/>
      <c r="L12" s="56"/>
      <c r="M12" s="56"/>
      <c r="N12" s="71" t="s">
        <v>34</v>
      </c>
      <c r="O12" s="86" t="s">
        <v>34</v>
      </c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 t="s">
        <v>34</v>
      </c>
      <c r="AD12" s="86"/>
      <c r="AE12" s="86"/>
      <c r="AF12" s="86"/>
      <c r="AG12" s="86"/>
      <c r="AH12" s="86"/>
      <c r="AI12" s="86"/>
      <c r="AJ12" s="86"/>
      <c r="AK12" s="87"/>
    </row>
    <row r="13" spans="1:37" s="15" customFormat="1" ht="15" customHeight="1">
      <c r="A13" s="90"/>
      <c r="B13" s="90" t="s">
        <v>41</v>
      </c>
      <c r="C13" s="90"/>
      <c r="D13" s="90"/>
      <c r="E13" s="90"/>
      <c r="F13" s="90"/>
      <c r="G13" s="90"/>
      <c r="H13" s="90"/>
      <c r="I13" s="90"/>
      <c r="J13" s="57"/>
      <c r="K13" s="57"/>
      <c r="L13" s="57"/>
      <c r="M13" s="57"/>
      <c r="N13" s="70" t="s">
        <v>41</v>
      </c>
      <c r="O13" s="79" t="s">
        <v>41</v>
      </c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 t="s">
        <v>41</v>
      </c>
      <c r="AD13" s="79"/>
      <c r="AE13" s="79"/>
      <c r="AF13" s="79"/>
      <c r="AG13" s="79"/>
      <c r="AH13" s="79"/>
      <c r="AI13" s="80"/>
      <c r="AJ13" s="78" t="s">
        <v>52</v>
      </c>
      <c r="AK13" s="80"/>
    </row>
    <row r="14" spans="1:37" s="15" customFormat="1" ht="32.25" customHeight="1">
      <c r="A14" s="90"/>
      <c r="B14" s="90" t="s">
        <v>36</v>
      </c>
      <c r="C14" s="90"/>
      <c r="D14" s="90"/>
      <c r="E14" s="90"/>
      <c r="F14" s="90"/>
      <c r="G14" s="90"/>
      <c r="H14" s="90"/>
      <c r="I14" s="90"/>
      <c r="J14" s="57"/>
      <c r="K14" s="57"/>
      <c r="L14" s="57"/>
      <c r="M14" s="57"/>
      <c r="N14" s="90" t="s">
        <v>36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78" t="s">
        <v>40</v>
      </c>
      <c r="AD14" s="79"/>
      <c r="AE14" s="79"/>
      <c r="AF14" s="79"/>
      <c r="AG14" s="79"/>
      <c r="AH14" s="79"/>
      <c r="AI14" s="80"/>
      <c r="AJ14" s="78" t="s">
        <v>70</v>
      </c>
      <c r="AK14" s="80"/>
    </row>
    <row r="15" spans="1:38" s="15" customFormat="1" ht="145.5" customHeight="1">
      <c r="A15" s="90"/>
      <c r="B15" s="88" t="s">
        <v>50</v>
      </c>
      <c r="C15" s="88" t="s">
        <v>76</v>
      </c>
      <c r="D15" s="94" t="s">
        <v>82</v>
      </c>
      <c r="E15" s="49" t="s">
        <v>60</v>
      </c>
      <c r="F15" s="49" t="s">
        <v>61</v>
      </c>
      <c r="G15" s="88" t="s">
        <v>37</v>
      </c>
      <c r="H15" s="89" t="s">
        <v>39</v>
      </c>
      <c r="I15" s="89" t="s">
        <v>43</v>
      </c>
      <c r="J15" s="88" t="s">
        <v>44</v>
      </c>
      <c r="K15" s="88" t="s">
        <v>49</v>
      </c>
      <c r="L15" s="88" t="s">
        <v>54</v>
      </c>
      <c r="M15" s="88" t="s">
        <v>55</v>
      </c>
      <c r="N15" s="88" t="s">
        <v>46</v>
      </c>
      <c r="O15" s="88" t="s">
        <v>85</v>
      </c>
      <c r="P15" s="88" t="s">
        <v>47</v>
      </c>
      <c r="Q15" s="92" t="s">
        <v>75</v>
      </c>
      <c r="R15" s="88" t="s">
        <v>62</v>
      </c>
      <c r="S15" s="88" t="s">
        <v>56</v>
      </c>
      <c r="T15" s="88" t="s">
        <v>57</v>
      </c>
      <c r="U15" s="88" t="s">
        <v>51</v>
      </c>
      <c r="V15" s="92" t="s">
        <v>92</v>
      </c>
      <c r="W15" s="49"/>
      <c r="X15" s="88" t="s">
        <v>58</v>
      </c>
      <c r="Y15" s="88" t="s">
        <v>83</v>
      </c>
      <c r="Z15" s="88" t="s">
        <v>59</v>
      </c>
      <c r="AA15" s="88" t="s">
        <v>88</v>
      </c>
      <c r="AB15" s="88" t="s">
        <v>93</v>
      </c>
      <c r="AC15" s="88" t="s">
        <v>84</v>
      </c>
      <c r="AD15" s="88" t="s">
        <v>89</v>
      </c>
      <c r="AE15" s="88" t="s">
        <v>77</v>
      </c>
      <c r="AF15" s="88" t="s">
        <v>68</v>
      </c>
      <c r="AG15" s="88" t="s">
        <v>86</v>
      </c>
      <c r="AH15" s="88" t="s">
        <v>90</v>
      </c>
      <c r="AI15" s="88" t="s">
        <v>87</v>
      </c>
      <c r="AJ15" s="88" t="s">
        <v>53</v>
      </c>
      <c r="AK15" s="88" t="s">
        <v>71</v>
      </c>
      <c r="AL15" s="100"/>
    </row>
    <row r="16" spans="1:38" s="15" customFormat="1" ht="102" customHeight="1">
      <c r="A16" s="90"/>
      <c r="B16" s="88"/>
      <c r="C16" s="88"/>
      <c r="D16" s="94"/>
      <c r="E16" s="49"/>
      <c r="F16" s="49"/>
      <c r="G16" s="88"/>
      <c r="H16" s="89"/>
      <c r="I16" s="89"/>
      <c r="J16" s="88"/>
      <c r="K16" s="88"/>
      <c r="L16" s="88"/>
      <c r="M16" s="88"/>
      <c r="N16" s="88"/>
      <c r="O16" s="88"/>
      <c r="P16" s="88"/>
      <c r="Q16" s="93"/>
      <c r="R16" s="88"/>
      <c r="S16" s="88"/>
      <c r="T16" s="88"/>
      <c r="U16" s="88"/>
      <c r="V16" s="93"/>
      <c r="W16" s="49"/>
      <c r="X16" s="88"/>
      <c r="Y16" s="88"/>
      <c r="Z16" s="88"/>
      <c r="AA16" s="2"/>
      <c r="AB16" s="88"/>
      <c r="AC16" s="88"/>
      <c r="AD16" s="88"/>
      <c r="AE16" s="88"/>
      <c r="AF16" s="88"/>
      <c r="AG16" s="88"/>
      <c r="AH16" s="88"/>
      <c r="AI16" s="2"/>
      <c r="AJ16" s="88"/>
      <c r="AK16" s="88"/>
      <c r="AL16" s="100"/>
    </row>
    <row r="17" spans="1:37" s="25" customFormat="1" ht="15">
      <c r="A17" s="48">
        <v>1</v>
      </c>
      <c r="B17" s="48">
        <v>2</v>
      </c>
      <c r="C17" s="52">
        <v>3</v>
      </c>
      <c r="D17" s="52">
        <v>4</v>
      </c>
      <c r="E17" s="52"/>
      <c r="F17" s="52"/>
      <c r="G17" s="52">
        <v>5</v>
      </c>
      <c r="H17" s="52">
        <v>6</v>
      </c>
      <c r="I17" s="52">
        <v>6</v>
      </c>
      <c r="J17" s="52">
        <v>8</v>
      </c>
      <c r="K17" s="52">
        <v>9</v>
      </c>
      <c r="L17" s="52">
        <v>10</v>
      </c>
      <c r="M17" s="52">
        <v>11</v>
      </c>
      <c r="N17" s="52">
        <v>7</v>
      </c>
      <c r="O17" s="52">
        <v>7</v>
      </c>
      <c r="P17" s="52">
        <v>8</v>
      </c>
      <c r="Q17" s="52">
        <v>10</v>
      </c>
      <c r="R17" s="52">
        <v>9</v>
      </c>
      <c r="S17" s="52">
        <v>16</v>
      </c>
      <c r="T17" s="52">
        <v>17</v>
      </c>
      <c r="U17" s="52">
        <v>10</v>
      </c>
      <c r="V17" s="52">
        <v>11</v>
      </c>
      <c r="W17" s="52"/>
      <c r="X17" s="52">
        <v>19</v>
      </c>
      <c r="Y17" s="52">
        <v>20</v>
      </c>
      <c r="Z17" s="52"/>
      <c r="AA17" s="52">
        <v>12</v>
      </c>
      <c r="AB17" s="52">
        <v>13</v>
      </c>
      <c r="AC17" s="52">
        <v>14</v>
      </c>
      <c r="AD17" s="52">
        <v>15</v>
      </c>
      <c r="AE17" s="52">
        <v>16</v>
      </c>
      <c r="AF17" s="52">
        <v>17</v>
      </c>
      <c r="AG17" s="52">
        <v>17</v>
      </c>
      <c r="AH17" s="52">
        <v>18</v>
      </c>
      <c r="AI17" s="52">
        <v>19</v>
      </c>
      <c r="AJ17" s="52">
        <v>21</v>
      </c>
      <c r="AK17" s="48">
        <v>22</v>
      </c>
    </row>
    <row r="18" spans="1:37" s="5" customFormat="1" ht="18">
      <c r="A18" s="6" t="s">
        <v>1</v>
      </c>
      <c r="B18" s="23">
        <v>38805800</v>
      </c>
      <c r="C18" s="23">
        <v>5980000</v>
      </c>
      <c r="D18" s="16">
        <f>E18+F18</f>
        <v>766585</v>
      </c>
      <c r="E18" s="16">
        <v>448000</v>
      </c>
      <c r="F18" s="16">
        <v>318585</v>
      </c>
      <c r="G18" s="23">
        <v>427000</v>
      </c>
      <c r="H18" s="23"/>
      <c r="I18" s="16">
        <v>598872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53"/>
      <c r="AB18" s="73"/>
      <c r="AC18" s="23"/>
      <c r="AD18" s="23"/>
      <c r="AE18" s="23">
        <v>10200000</v>
      </c>
      <c r="AF18" s="23"/>
      <c r="AG18" s="16"/>
      <c r="AH18" s="16"/>
      <c r="AI18" s="16"/>
      <c r="AJ18" s="16"/>
      <c r="AK18" s="66"/>
    </row>
    <row r="19" spans="1:37" s="5" customFormat="1" ht="18">
      <c r="A19" s="6" t="s">
        <v>2</v>
      </c>
      <c r="B19" s="23">
        <v>16893900</v>
      </c>
      <c r="C19" s="23">
        <v>850000</v>
      </c>
      <c r="D19" s="16">
        <f aca="true" t="shared" si="0" ref="D19:D51">E19+F19</f>
        <v>312828</v>
      </c>
      <c r="E19" s="16">
        <v>178000</v>
      </c>
      <c r="F19" s="16">
        <v>134828</v>
      </c>
      <c r="G19" s="23">
        <v>1365000</v>
      </c>
      <c r="H19" s="23"/>
      <c r="I19" s="16">
        <v>427888</v>
      </c>
      <c r="J19" s="23"/>
      <c r="K19" s="23"/>
      <c r="L19" s="21"/>
      <c r="M19" s="21"/>
      <c r="N19" s="23"/>
      <c r="O19" s="21"/>
      <c r="P19" s="21"/>
      <c r="Q19" s="21"/>
      <c r="R19" s="23"/>
      <c r="S19" s="22"/>
      <c r="T19" s="22"/>
      <c r="U19" s="23"/>
      <c r="V19" s="22"/>
      <c r="W19" s="22"/>
      <c r="X19" s="22"/>
      <c r="Y19" s="22"/>
      <c r="Z19" s="22"/>
      <c r="AA19" s="53"/>
      <c r="AB19" s="74"/>
      <c r="AC19" s="23"/>
      <c r="AD19" s="23"/>
      <c r="AE19" s="22">
        <v>2380000</v>
      </c>
      <c r="AF19" s="22"/>
      <c r="AG19" s="16"/>
      <c r="AH19" s="16"/>
      <c r="AI19" s="16"/>
      <c r="AJ19" s="16"/>
      <c r="AK19" s="66"/>
    </row>
    <row r="20" spans="1:37" s="5" customFormat="1" ht="18">
      <c r="A20" s="6" t="s">
        <v>3</v>
      </c>
      <c r="B20" s="23">
        <v>13285800</v>
      </c>
      <c r="C20" s="23">
        <v>740000</v>
      </c>
      <c r="D20" s="16">
        <f t="shared" si="0"/>
        <v>219966</v>
      </c>
      <c r="E20" s="16">
        <v>107000</v>
      </c>
      <c r="F20" s="16">
        <v>112966</v>
      </c>
      <c r="G20" s="23">
        <v>1122000</v>
      </c>
      <c r="H20" s="23"/>
      <c r="I20" s="16">
        <v>463201</v>
      </c>
      <c r="J20" s="23"/>
      <c r="K20" s="23"/>
      <c r="L20" s="21"/>
      <c r="M20" s="21"/>
      <c r="N20" s="23"/>
      <c r="O20" s="21"/>
      <c r="P20" s="23">
        <v>36300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53"/>
      <c r="AB20" s="74"/>
      <c r="AC20" s="23"/>
      <c r="AD20" s="23"/>
      <c r="AE20" s="22">
        <v>1000000</v>
      </c>
      <c r="AF20" s="22"/>
      <c r="AG20" s="16"/>
      <c r="AH20" s="16"/>
      <c r="AI20" s="16"/>
      <c r="AJ20" s="16"/>
      <c r="AK20" s="66"/>
    </row>
    <row r="21" spans="1:37" s="5" customFormat="1" ht="18">
      <c r="A21" s="6" t="s">
        <v>4</v>
      </c>
      <c r="B21" s="23">
        <v>24862900</v>
      </c>
      <c r="C21" s="23">
        <v>1300000</v>
      </c>
      <c r="D21" s="16">
        <f t="shared" si="0"/>
        <v>476084</v>
      </c>
      <c r="E21" s="16">
        <v>306000</v>
      </c>
      <c r="F21" s="16">
        <v>170084</v>
      </c>
      <c r="G21" s="23">
        <v>1337000</v>
      </c>
      <c r="H21" s="23"/>
      <c r="I21" s="16">
        <v>464922</v>
      </c>
      <c r="J21" s="23"/>
      <c r="K21" s="23"/>
      <c r="L21" s="21"/>
      <c r="M21" s="21"/>
      <c r="N21" s="23"/>
      <c r="O21" s="21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53"/>
      <c r="AB21" s="74"/>
      <c r="AC21" s="23"/>
      <c r="AD21" s="23"/>
      <c r="AE21" s="22">
        <v>3900000</v>
      </c>
      <c r="AF21" s="22"/>
      <c r="AG21" s="16">
        <v>493800</v>
      </c>
      <c r="AH21" s="16">
        <v>200000</v>
      </c>
      <c r="AI21" s="16"/>
      <c r="AJ21" s="16"/>
      <c r="AK21" s="66"/>
    </row>
    <row r="22" spans="1:37" s="5" customFormat="1" ht="18">
      <c r="A22" s="6" t="s">
        <v>5</v>
      </c>
      <c r="B22" s="23">
        <v>10435600</v>
      </c>
      <c r="C22" s="23">
        <v>940000</v>
      </c>
      <c r="D22" s="16">
        <f t="shared" si="0"/>
        <v>197814</v>
      </c>
      <c r="E22" s="16">
        <v>111000</v>
      </c>
      <c r="F22" s="16">
        <v>86814</v>
      </c>
      <c r="G22" s="23">
        <v>485000</v>
      </c>
      <c r="H22" s="23"/>
      <c r="I22" s="16">
        <v>166816</v>
      </c>
      <c r="J22" s="23"/>
      <c r="K22" s="23"/>
      <c r="L22" s="21"/>
      <c r="M22" s="21"/>
      <c r="N22" s="23"/>
      <c r="O22" s="21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53"/>
      <c r="AB22" s="74"/>
      <c r="AC22" s="23"/>
      <c r="AD22" s="23"/>
      <c r="AE22" s="22">
        <v>2460000</v>
      </c>
      <c r="AF22" s="22"/>
      <c r="AG22" s="16"/>
      <c r="AH22" s="16"/>
      <c r="AI22" s="16"/>
      <c r="AJ22" s="16"/>
      <c r="AK22" s="66"/>
    </row>
    <row r="23" spans="1:37" ht="18">
      <c r="A23" s="6" t="s">
        <v>6</v>
      </c>
      <c r="B23" s="23">
        <v>16862200</v>
      </c>
      <c r="C23" s="23">
        <v>940000</v>
      </c>
      <c r="D23" s="16">
        <f t="shared" si="0"/>
        <v>447400</v>
      </c>
      <c r="E23" s="16">
        <v>295000</v>
      </c>
      <c r="F23" s="16">
        <v>152400</v>
      </c>
      <c r="G23" s="23">
        <v>619000</v>
      </c>
      <c r="H23" s="23"/>
      <c r="I23" s="16">
        <v>463677</v>
      </c>
      <c r="J23" s="23"/>
      <c r="K23" s="23"/>
      <c r="L23" s="21"/>
      <c r="M23" s="21"/>
      <c r="N23" s="23"/>
      <c r="O23" s="21"/>
      <c r="P23" s="23">
        <v>35200</v>
      </c>
      <c r="Q23" s="23"/>
      <c r="R23" s="23">
        <v>12000</v>
      </c>
      <c r="S23" s="23"/>
      <c r="T23" s="23"/>
      <c r="U23" s="23"/>
      <c r="V23" s="23"/>
      <c r="W23" s="23"/>
      <c r="X23" s="23"/>
      <c r="Y23" s="23"/>
      <c r="Z23" s="23"/>
      <c r="AA23" s="54"/>
      <c r="AB23" s="74"/>
      <c r="AC23" s="23"/>
      <c r="AD23" s="23"/>
      <c r="AE23" s="22">
        <v>3360000</v>
      </c>
      <c r="AF23" s="22"/>
      <c r="AG23" s="16">
        <v>1000000</v>
      </c>
      <c r="AH23" s="16">
        <v>71200</v>
      </c>
      <c r="AI23" s="16"/>
      <c r="AJ23" s="16"/>
      <c r="AK23" s="67"/>
    </row>
    <row r="24" spans="1:37" ht="18">
      <c r="A24" s="6" t="s">
        <v>79</v>
      </c>
      <c r="B24" s="23">
        <v>13063900</v>
      </c>
      <c r="C24" s="23">
        <v>630000</v>
      </c>
      <c r="D24" s="16">
        <f>E24+F24</f>
        <v>325541</v>
      </c>
      <c r="E24" s="16">
        <v>192000</v>
      </c>
      <c r="F24" s="16">
        <v>133541</v>
      </c>
      <c r="G24" s="23">
        <v>1356000</v>
      </c>
      <c r="H24" s="23"/>
      <c r="I24" s="16">
        <v>622294</v>
      </c>
      <c r="J24" s="23"/>
      <c r="K24" s="23"/>
      <c r="L24" s="21"/>
      <c r="M24" s="21"/>
      <c r="N24" s="23"/>
      <c r="O24" s="21"/>
      <c r="P24" s="23">
        <v>35500</v>
      </c>
      <c r="Q24" s="23"/>
      <c r="R24" s="23">
        <f>668728+63000</f>
        <v>731728</v>
      </c>
      <c r="S24" s="16"/>
      <c r="T24" s="16"/>
      <c r="U24" s="23"/>
      <c r="V24" s="16"/>
      <c r="W24" s="16"/>
      <c r="X24" s="16"/>
      <c r="Y24" s="16"/>
      <c r="Z24" s="16"/>
      <c r="AA24" s="54"/>
      <c r="AB24" s="74"/>
      <c r="AC24" s="23"/>
      <c r="AD24" s="23"/>
      <c r="AE24" s="22">
        <v>1200000</v>
      </c>
      <c r="AF24" s="22"/>
      <c r="AG24" s="16"/>
      <c r="AH24" s="16"/>
      <c r="AI24" s="16"/>
      <c r="AJ24" s="16"/>
      <c r="AK24" s="67"/>
    </row>
    <row r="25" spans="1:37" ht="18">
      <c r="A25" s="6" t="s">
        <v>80</v>
      </c>
      <c r="B25" s="23">
        <v>23736100</v>
      </c>
      <c r="C25" s="23">
        <v>1480000</v>
      </c>
      <c r="D25" s="16">
        <f t="shared" si="0"/>
        <v>451407.75</v>
      </c>
      <c r="E25" s="16">
        <v>229000</v>
      </c>
      <c r="F25" s="16">
        <v>222426</v>
      </c>
      <c r="G25" s="23">
        <v>2735657.75</v>
      </c>
      <c r="H25" s="23"/>
      <c r="I25" s="16">
        <v>724117</v>
      </c>
      <c r="J25" s="23"/>
      <c r="K25" s="23"/>
      <c r="L25" s="21"/>
      <c r="M25" s="21"/>
      <c r="N25" s="23"/>
      <c r="O25" s="21"/>
      <c r="P25" s="23">
        <v>55700</v>
      </c>
      <c r="Q25" s="23"/>
      <c r="R25" s="23">
        <v>387000</v>
      </c>
      <c r="S25" s="23"/>
      <c r="T25" s="23"/>
      <c r="U25" s="23"/>
      <c r="V25" s="23"/>
      <c r="W25" s="23"/>
      <c r="X25" s="23"/>
      <c r="Y25" s="23"/>
      <c r="Z25" s="23"/>
      <c r="AA25" s="54"/>
      <c r="AB25" s="74"/>
      <c r="AC25" s="23"/>
      <c r="AD25" s="23"/>
      <c r="AE25" s="22">
        <v>3100000</v>
      </c>
      <c r="AF25" s="22"/>
      <c r="AG25" s="16">
        <f>1000000+375300+385000</f>
        <v>1760300</v>
      </c>
      <c r="AH25" s="16">
        <f>36338+160622</f>
        <v>196960</v>
      </c>
      <c r="AI25" s="16"/>
      <c r="AJ25" s="16"/>
      <c r="AK25" s="67"/>
    </row>
    <row r="26" spans="1:37" ht="18">
      <c r="A26" s="6" t="s">
        <v>7</v>
      </c>
      <c r="B26" s="23">
        <v>10695100</v>
      </c>
      <c r="C26" s="23">
        <v>580000</v>
      </c>
      <c r="D26" s="16">
        <f t="shared" si="0"/>
        <v>197148</v>
      </c>
      <c r="E26" s="16">
        <v>100000</v>
      </c>
      <c r="F26" s="16">
        <v>97148</v>
      </c>
      <c r="G26" s="23">
        <v>328000</v>
      </c>
      <c r="H26" s="23"/>
      <c r="I26" s="16">
        <v>312942</v>
      </c>
      <c r="J26" s="23"/>
      <c r="K26" s="23"/>
      <c r="L26" s="21"/>
      <c r="M26" s="21"/>
      <c r="N26" s="23"/>
      <c r="O26" s="21"/>
      <c r="P26" s="23">
        <v>61300</v>
      </c>
      <c r="Q26" s="21"/>
      <c r="R26" s="23">
        <v>90000</v>
      </c>
      <c r="S26" s="22"/>
      <c r="T26" s="22"/>
      <c r="U26" s="23"/>
      <c r="V26" s="22"/>
      <c r="W26" s="22"/>
      <c r="X26" s="22"/>
      <c r="Y26" s="22"/>
      <c r="Z26" s="22"/>
      <c r="AA26" s="54"/>
      <c r="AB26" s="74"/>
      <c r="AC26" s="23"/>
      <c r="AD26" s="23"/>
      <c r="AE26" s="22">
        <v>4400000</v>
      </c>
      <c r="AF26" s="22"/>
      <c r="AG26" s="16"/>
      <c r="AH26" s="16">
        <v>39416</v>
      </c>
      <c r="AI26" s="16"/>
      <c r="AJ26" s="16"/>
      <c r="AK26" s="67"/>
    </row>
    <row r="27" spans="1:37" ht="18">
      <c r="A27" s="6" t="s">
        <v>8</v>
      </c>
      <c r="B27" s="23">
        <v>42689000</v>
      </c>
      <c r="C27" s="23">
        <v>2900000</v>
      </c>
      <c r="D27" s="16">
        <f t="shared" si="0"/>
        <v>1106893</v>
      </c>
      <c r="E27" s="16">
        <v>664000</v>
      </c>
      <c r="F27" s="16">
        <v>442893</v>
      </c>
      <c r="G27" s="23">
        <v>306000</v>
      </c>
      <c r="H27" s="23"/>
      <c r="I27" s="16">
        <v>266192</v>
      </c>
      <c r="J27" s="23"/>
      <c r="K27" s="23"/>
      <c r="L27" s="21"/>
      <c r="M27" s="16"/>
      <c r="N27" s="23"/>
      <c r="O27" s="16"/>
      <c r="P27" s="23"/>
      <c r="Q27" s="16"/>
      <c r="R27" s="23">
        <v>297000</v>
      </c>
      <c r="S27" s="16"/>
      <c r="T27" s="16"/>
      <c r="U27" s="23"/>
      <c r="V27" s="16">
        <v>130000</v>
      </c>
      <c r="W27" s="16"/>
      <c r="X27" s="16"/>
      <c r="Y27" s="16"/>
      <c r="Z27" s="16"/>
      <c r="AA27" s="54"/>
      <c r="AC27" s="23"/>
      <c r="AD27" s="23"/>
      <c r="AE27" s="16">
        <v>10940000</v>
      </c>
      <c r="AF27" s="16"/>
      <c r="AG27" s="16">
        <v>400000</v>
      </c>
      <c r="AH27" s="16">
        <f>250000+245000+55000+40000</f>
        <v>590000</v>
      </c>
      <c r="AI27" s="16"/>
      <c r="AJ27" s="16"/>
      <c r="AK27" s="67"/>
    </row>
    <row r="28" spans="1:37" ht="18">
      <c r="A28" s="6" t="s">
        <v>9</v>
      </c>
      <c r="B28" s="23">
        <v>11491900</v>
      </c>
      <c r="C28" s="23">
        <v>590000</v>
      </c>
      <c r="D28" s="16">
        <f t="shared" si="0"/>
        <v>148271</v>
      </c>
      <c r="E28" s="16">
        <v>70000</v>
      </c>
      <c r="F28" s="16">
        <v>78271</v>
      </c>
      <c r="G28" s="23">
        <v>860000</v>
      </c>
      <c r="H28" s="23"/>
      <c r="I28" s="16">
        <v>129004</v>
      </c>
      <c r="J28" s="23"/>
      <c r="K28" s="23"/>
      <c r="L28" s="21"/>
      <c r="M28" s="21"/>
      <c r="N28" s="23"/>
      <c r="O28" s="21"/>
      <c r="P28" s="21"/>
      <c r="Q28" s="21"/>
      <c r="R28" s="23"/>
      <c r="S28" s="22"/>
      <c r="T28" s="22"/>
      <c r="U28" s="23"/>
      <c r="V28" s="22"/>
      <c r="W28" s="22"/>
      <c r="X28" s="22"/>
      <c r="Y28" s="22"/>
      <c r="Z28" s="22"/>
      <c r="AA28" s="54"/>
      <c r="AB28" s="74"/>
      <c r="AC28" s="23"/>
      <c r="AD28" s="23"/>
      <c r="AE28" s="22">
        <v>1270000</v>
      </c>
      <c r="AF28" s="22"/>
      <c r="AG28" s="16">
        <v>1000000</v>
      </c>
      <c r="AH28" s="16"/>
      <c r="AI28" s="16"/>
      <c r="AJ28" s="16"/>
      <c r="AK28" s="67"/>
    </row>
    <row r="29" spans="1:37" ht="18">
      <c r="A29" s="6" t="s">
        <v>33</v>
      </c>
      <c r="B29" s="23">
        <v>32321100</v>
      </c>
      <c r="C29" s="23">
        <v>6500000</v>
      </c>
      <c r="D29" s="16">
        <f t="shared" si="0"/>
        <v>642738</v>
      </c>
      <c r="E29" s="16">
        <v>303000</v>
      </c>
      <c r="F29" s="16">
        <v>339738</v>
      </c>
      <c r="G29" s="23">
        <v>610000</v>
      </c>
      <c r="H29" s="23"/>
      <c r="I29" s="16">
        <v>820868</v>
      </c>
      <c r="J29" s="23"/>
      <c r="K29" s="23"/>
      <c r="L29" s="21"/>
      <c r="M29" s="21"/>
      <c r="N29" s="23"/>
      <c r="O29" s="21"/>
      <c r="P29" s="23"/>
      <c r="Q29" s="23"/>
      <c r="R29" s="23"/>
      <c r="S29" s="23"/>
      <c r="T29" s="23"/>
      <c r="U29" s="23"/>
      <c r="V29" s="23">
        <v>90000</v>
      </c>
      <c r="W29" s="23"/>
      <c r="X29" s="23"/>
      <c r="Y29" s="23"/>
      <c r="Z29" s="23"/>
      <c r="AA29" s="54"/>
      <c r="AB29" s="74"/>
      <c r="AC29" s="23"/>
      <c r="AD29" s="23"/>
      <c r="AE29" s="22">
        <v>2742217.11</v>
      </c>
      <c r="AF29" s="22"/>
      <c r="AG29" s="16"/>
      <c r="AH29" s="16"/>
      <c r="AI29" s="16"/>
      <c r="AJ29" s="16"/>
      <c r="AK29" s="67"/>
    </row>
    <row r="30" spans="1:37" ht="18">
      <c r="A30" s="6" t="s">
        <v>10</v>
      </c>
      <c r="B30" s="23">
        <v>16068800</v>
      </c>
      <c r="C30" s="23">
        <v>600000</v>
      </c>
      <c r="D30" s="16">
        <f t="shared" si="0"/>
        <v>324158</v>
      </c>
      <c r="E30" s="16">
        <v>172000</v>
      </c>
      <c r="F30" s="16">
        <v>152158</v>
      </c>
      <c r="G30" s="23">
        <v>873000</v>
      </c>
      <c r="H30" s="23"/>
      <c r="I30" s="16">
        <v>247625</v>
      </c>
      <c r="J30" s="23"/>
      <c r="K30" s="23"/>
      <c r="L30" s="21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54"/>
      <c r="AB30" s="73"/>
      <c r="AC30" s="23"/>
      <c r="AD30" s="23"/>
      <c r="AE30" s="23">
        <v>2180000</v>
      </c>
      <c r="AF30" s="23"/>
      <c r="AG30" s="16"/>
      <c r="AH30" s="16"/>
      <c r="AI30" s="16"/>
      <c r="AJ30" s="16"/>
      <c r="AK30" s="67"/>
    </row>
    <row r="31" spans="1:37" ht="18">
      <c r="A31" s="6" t="s">
        <v>11</v>
      </c>
      <c r="B31" s="23">
        <v>10872900</v>
      </c>
      <c r="C31" s="23">
        <v>520000</v>
      </c>
      <c r="D31" s="16">
        <f t="shared" si="0"/>
        <v>171134</v>
      </c>
      <c r="E31" s="16">
        <v>76000</v>
      </c>
      <c r="F31" s="16">
        <v>95134</v>
      </c>
      <c r="G31" s="23">
        <v>729000</v>
      </c>
      <c r="H31" s="23"/>
      <c r="I31" s="16">
        <v>233930</v>
      </c>
      <c r="J31" s="23"/>
      <c r="K31" s="23"/>
      <c r="L31" s="21"/>
      <c r="M31" s="21"/>
      <c r="N31" s="23"/>
      <c r="O31" s="21"/>
      <c r="P31" s="23"/>
      <c r="Q31" s="23"/>
      <c r="R31" s="16"/>
      <c r="S31" s="23"/>
      <c r="T31" s="23"/>
      <c r="U31" s="23"/>
      <c r="V31" s="23"/>
      <c r="W31" s="23"/>
      <c r="X31" s="23"/>
      <c r="Y31" s="23"/>
      <c r="Z31" s="23"/>
      <c r="AA31" s="54"/>
      <c r="AB31" s="74"/>
      <c r="AC31" s="23"/>
      <c r="AD31" s="23"/>
      <c r="AE31" s="23">
        <v>2100000</v>
      </c>
      <c r="AF31" s="23"/>
      <c r="AG31" s="16"/>
      <c r="AH31" s="16"/>
      <c r="AI31" s="16"/>
      <c r="AJ31" s="16"/>
      <c r="AK31" s="67"/>
    </row>
    <row r="32" spans="1:37" ht="18">
      <c r="A32" s="6" t="s">
        <v>12</v>
      </c>
      <c r="B32" s="23">
        <v>12664500</v>
      </c>
      <c r="C32" s="23">
        <v>550000</v>
      </c>
      <c r="D32" s="16">
        <f t="shared" si="0"/>
        <v>205712</v>
      </c>
      <c r="E32" s="16">
        <v>110000</v>
      </c>
      <c r="F32" s="16">
        <v>95712</v>
      </c>
      <c r="G32" s="23">
        <v>255000</v>
      </c>
      <c r="H32" s="23"/>
      <c r="I32" s="16">
        <v>522261</v>
      </c>
      <c r="J32" s="23"/>
      <c r="K32" s="23"/>
      <c r="L32" s="21"/>
      <c r="M32" s="21"/>
      <c r="N32" s="23"/>
      <c r="O32" s="21"/>
      <c r="P32" s="23"/>
      <c r="Q32" s="23"/>
      <c r="R32" s="23"/>
      <c r="S32" s="22"/>
      <c r="T32" s="22"/>
      <c r="U32" s="23"/>
      <c r="V32" s="22"/>
      <c r="W32" s="22"/>
      <c r="X32" s="22"/>
      <c r="Y32" s="22"/>
      <c r="Z32" s="22"/>
      <c r="AA32" s="54"/>
      <c r="AB32" s="74"/>
      <c r="AC32" s="23"/>
      <c r="AD32" s="23"/>
      <c r="AE32" s="22">
        <v>1620000</v>
      </c>
      <c r="AF32" s="22"/>
      <c r="AG32" s="16"/>
      <c r="AH32" s="16"/>
      <c r="AI32" s="16"/>
      <c r="AJ32" s="16"/>
      <c r="AK32" s="67"/>
    </row>
    <row r="33" spans="1:37" ht="18">
      <c r="A33" s="6" t="s">
        <v>13</v>
      </c>
      <c r="B33" s="23">
        <v>4063900</v>
      </c>
      <c r="C33" s="23">
        <v>220000</v>
      </c>
      <c r="D33" s="16">
        <f t="shared" si="0"/>
        <v>116692</v>
      </c>
      <c r="E33" s="16">
        <v>78832</v>
      </c>
      <c r="F33" s="16">
        <v>36692</v>
      </c>
      <c r="G33" s="23">
        <v>390000</v>
      </c>
      <c r="H33" s="23"/>
      <c r="I33" s="16">
        <v>313822</v>
      </c>
      <c r="J33" s="23"/>
      <c r="K33" s="23"/>
      <c r="L33" s="21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54"/>
      <c r="AB33" s="73"/>
      <c r="AC33" s="23"/>
      <c r="AD33" s="23"/>
      <c r="AE33" s="23">
        <v>637000</v>
      </c>
      <c r="AF33" s="23"/>
      <c r="AG33" s="16"/>
      <c r="AH33" s="16"/>
      <c r="AI33" s="16"/>
      <c r="AJ33" s="16"/>
      <c r="AK33" s="67"/>
    </row>
    <row r="34" spans="1:37" ht="18">
      <c r="A34" s="6" t="s">
        <v>14</v>
      </c>
      <c r="B34" s="23">
        <v>23290600</v>
      </c>
      <c r="C34" s="23">
        <v>2280000</v>
      </c>
      <c r="D34" s="16">
        <f t="shared" si="0"/>
        <v>424940</v>
      </c>
      <c r="E34" s="16">
        <v>221000</v>
      </c>
      <c r="F34" s="16">
        <v>203940</v>
      </c>
      <c r="G34" s="23">
        <v>415000</v>
      </c>
      <c r="H34" s="23"/>
      <c r="I34" s="16">
        <v>295709</v>
      </c>
      <c r="J34" s="23"/>
      <c r="K34" s="23"/>
      <c r="L34" s="21"/>
      <c r="M34" s="21"/>
      <c r="N34" s="23"/>
      <c r="O34" s="21"/>
      <c r="P34" s="23">
        <v>83200</v>
      </c>
      <c r="Q34" s="23"/>
      <c r="R34" s="23">
        <f>800000+100000</f>
        <v>900000</v>
      </c>
      <c r="S34" s="22"/>
      <c r="T34" s="22"/>
      <c r="U34" s="23"/>
      <c r="V34" s="22"/>
      <c r="W34" s="22"/>
      <c r="X34" s="22"/>
      <c r="Y34" s="22"/>
      <c r="Z34" s="22"/>
      <c r="AA34" s="54"/>
      <c r="AB34" s="74"/>
      <c r="AC34" s="23"/>
      <c r="AD34" s="23"/>
      <c r="AE34" s="22">
        <v>5430000</v>
      </c>
      <c r="AF34" s="22"/>
      <c r="AG34" s="16"/>
      <c r="AH34" s="16">
        <v>1565000</v>
      </c>
      <c r="AI34" s="16"/>
      <c r="AJ34" s="16"/>
      <c r="AK34" s="67"/>
    </row>
    <row r="35" spans="1:37" ht="18">
      <c r="A35" s="6" t="s">
        <v>15</v>
      </c>
      <c r="B35" s="23">
        <v>14088000</v>
      </c>
      <c r="C35" s="23">
        <v>970000</v>
      </c>
      <c r="D35" s="16">
        <f t="shared" si="0"/>
        <v>433988</v>
      </c>
      <c r="E35" s="16">
        <v>272000</v>
      </c>
      <c r="F35" s="16">
        <v>161988</v>
      </c>
      <c r="G35" s="23">
        <v>554000</v>
      </c>
      <c r="H35" s="23"/>
      <c r="I35" s="16">
        <v>660987</v>
      </c>
      <c r="J35" s="23"/>
      <c r="K35" s="23"/>
      <c r="L35" s="21"/>
      <c r="M35" s="21"/>
      <c r="N35" s="23"/>
      <c r="O35" s="21"/>
      <c r="P35" s="23"/>
      <c r="Q35" s="23"/>
      <c r="R35" s="23"/>
      <c r="S35" s="22"/>
      <c r="T35" s="22"/>
      <c r="U35" s="23"/>
      <c r="V35" s="22"/>
      <c r="W35" s="22"/>
      <c r="X35" s="22"/>
      <c r="Y35" s="22"/>
      <c r="Z35" s="22"/>
      <c r="AA35" s="54"/>
      <c r="AB35" s="74"/>
      <c r="AC35" s="23"/>
      <c r="AD35" s="23"/>
      <c r="AE35" s="22">
        <v>5100000</v>
      </c>
      <c r="AF35" s="22"/>
      <c r="AG35" s="16"/>
      <c r="AH35" s="16">
        <f>70000+45000</f>
        <v>115000</v>
      </c>
      <c r="AI35" s="16"/>
      <c r="AJ35" s="16"/>
      <c r="AK35" s="67"/>
    </row>
    <row r="36" spans="1:37" ht="18">
      <c r="A36" s="6" t="s">
        <v>16</v>
      </c>
      <c r="B36" s="23">
        <v>13889700</v>
      </c>
      <c r="C36" s="23">
        <v>730000</v>
      </c>
      <c r="D36" s="16">
        <f t="shared" si="0"/>
        <v>285703</v>
      </c>
      <c r="E36" s="16">
        <v>158000</v>
      </c>
      <c r="F36" s="16">
        <v>127703</v>
      </c>
      <c r="G36" s="23">
        <v>863000</v>
      </c>
      <c r="H36" s="23"/>
      <c r="I36" s="16">
        <v>144973</v>
      </c>
      <c r="J36" s="23"/>
      <c r="K36" s="23"/>
      <c r="L36" s="21"/>
      <c r="M36" s="23"/>
      <c r="N36" s="23"/>
      <c r="O36" s="23">
        <v>78832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54"/>
      <c r="AB36" s="73"/>
      <c r="AC36" s="23"/>
      <c r="AD36" s="23"/>
      <c r="AE36" s="23">
        <v>3150000</v>
      </c>
      <c r="AF36" s="23"/>
      <c r="AG36" s="16">
        <v>360000</v>
      </c>
      <c r="AH36" s="16"/>
      <c r="AI36" s="16"/>
      <c r="AJ36" s="16"/>
      <c r="AK36" s="67"/>
    </row>
    <row r="37" spans="1:37" ht="18">
      <c r="A37" s="6" t="s">
        <v>17</v>
      </c>
      <c r="B37" s="23">
        <v>17314800</v>
      </c>
      <c r="C37" s="23">
        <v>1050000</v>
      </c>
      <c r="D37" s="16">
        <f t="shared" si="0"/>
        <v>279655</v>
      </c>
      <c r="E37" s="16">
        <v>133000</v>
      </c>
      <c r="F37" s="16">
        <v>146655</v>
      </c>
      <c r="G37" s="23">
        <v>730000</v>
      </c>
      <c r="H37" s="23"/>
      <c r="I37" s="16">
        <v>681277</v>
      </c>
      <c r="J37" s="23"/>
      <c r="K37" s="23"/>
      <c r="L37" s="21"/>
      <c r="M37" s="23"/>
      <c r="N37" s="23"/>
      <c r="O37" s="23"/>
      <c r="P37" s="23"/>
      <c r="Q37" s="23"/>
      <c r="R37" s="23"/>
      <c r="S37" s="23"/>
      <c r="T37" s="23"/>
      <c r="U37" s="23"/>
      <c r="V37" s="23">
        <v>157664</v>
      </c>
      <c r="W37" s="23"/>
      <c r="X37" s="23"/>
      <c r="Y37" s="23"/>
      <c r="Z37" s="23"/>
      <c r="AA37" s="54"/>
      <c r="AB37" s="73"/>
      <c r="AC37" s="23"/>
      <c r="AD37" s="23"/>
      <c r="AE37" s="23">
        <v>2900000</v>
      </c>
      <c r="AF37" s="23"/>
      <c r="AG37" s="16">
        <v>220000</v>
      </c>
      <c r="AH37" s="16">
        <v>300000</v>
      </c>
      <c r="AI37" s="16"/>
      <c r="AJ37" s="16"/>
      <c r="AK37" s="67"/>
    </row>
    <row r="38" spans="1:37" ht="18">
      <c r="A38" s="6" t="s">
        <v>18</v>
      </c>
      <c r="B38" s="23">
        <v>18151700</v>
      </c>
      <c r="C38" s="23">
        <v>1030000</v>
      </c>
      <c r="D38" s="16">
        <f t="shared" si="0"/>
        <v>354852</v>
      </c>
      <c r="E38" s="16">
        <v>181000</v>
      </c>
      <c r="F38" s="16">
        <v>173852</v>
      </c>
      <c r="G38" s="23">
        <v>301000</v>
      </c>
      <c r="H38" s="23"/>
      <c r="I38" s="16">
        <v>314724</v>
      </c>
      <c r="J38" s="23"/>
      <c r="K38" s="23"/>
      <c r="L38" s="21"/>
      <c r="M38" s="23"/>
      <c r="N38" s="23"/>
      <c r="O38" s="23"/>
      <c r="P38" s="23"/>
      <c r="Q38" s="23"/>
      <c r="R38" s="23"/>
      <c r="S38" s="23"/>
      <c r="T38" s="23"/>
      <c r="U38" s="23"/>
      <c r="V38" s="23">
        <v>65000</v>
      </c>
      <c r="W38" s="23"/>
      <c r="X38" s="23"/>
      <c r="Y38" s="23"/>
      <c r="Z38" s="23"/>
      <c r="AA38" s="54"/>
      <c r="AB38" s="73"/>
      <c r="AC38" s="23"/>
      <c r="AD38" s="23"/>
      <c r="AE38" s="23">
        <v>4790000</v>
      </c>
      <c r="AF38" s="23"/>
      <c r="AG38" s="16">
        <v>500000</v>
      </c>
      <c r="AH38" s="16"/>
      <c r="AI38" s="16"/>
      <c r="AJ38" s="16"/>
      <c r="AK38" s="67"/>
    </row>
    <row r="39" spans="1:37" ht="18">
      <c r="A39" s="6" t="s">
        <v>19</v>
      </c>
      <c r="B39" s="23">
        <v>8750300</v>
      </c>
      <c r="C39" s="23">
        <v>370000</v>
      </c>
      <c r="D39" s="16">
        <f t="shared" si="0"/>
        <v>168303</v>
      </c>
      <c r="E39" s="16">
        <v>83000</v>
      </c>
      <c r="F39" s="16">
        <v>85303</v>
      </c>
      <c r="G39" s="23">
        <v>531000</v>
      </c>
      <c r="H39" s="23"/>
      <c r="I39" s="16">
        <v>188300</v>
      </c>
      <c r="J39" s="23"/>
      <c r="K39" s="23"/>
      <c r="L39" s="21"/>
      <c r="M39" s="21"/>
      <c r="N39" s="23"/>
      <c r="O39" s="21"/>
      <c r="P39" s="23"/>
      <c r="Q39" s="23"/>
      <c r="R39" s="23"/>
      <c r="S39" s="22"/>
      <c r="T39" s="22"/>
      <c r="U39" s="23"/>
      <c r="V39" s="22">
        <v>115000</v>
      </c>
      <c r="W39" s="22"/>
      <c r="X39" s="22"/>
      <c r="Y39" s="22"/>
      <c r="Z39" s="22"/>
      <c r="AA39" s="54"/>
      <c r="AB39" s="74"/>
      <c r="AC39" s="23">
        <v>26320</v>
      </c>
      <c r="AD39" s="23"/>
      <c r="AE39" s="22">
        <v>1570000</v>
      </c>
      <c r="AF39" s="22"/>
      <c r="AG39" s="16"/>
      <c r="AH39" s="16">
        <f>95000+95000</f>
        <v>190000</v>
      </c>
      <c r="AI39" s="16"/>
      <c r="AJ39" s="16"/>
      <c r="AK39" s="67"/>
    </row>
    <row r="40" spans="1:37" ht="18">
      <c r="A40" s="6" t="s">
        <v>20</v>
      </c>
      <c r="B40" s="23">
        <v>4766900</v>
      </c>
      <c r="C40" s="23">
        <v>360000</v>
      </c>
      <c r="D40" s="16">
        <f t="shared" si="0"/>
        <v>119343</v>
      </c>
      <c r="E40" s="16">
        <v>72000</v>
      </c>
      <c r="F40" s="16">
        <v>47343</v>
      </c>
      <c r="G40" s="23">
        <v>624000</v>
      </c>
      <c r="H40" s="23"/>
      <c r="I40" s="16">
        <v>193213</v>
      </c>
      <c r="J40" s="23"/>
      <c r="K40" s="23"/>
      <c r="L40" s="21"/>
      <c r="M40" s="21"/>
      <c r="N40" s="23"/>
      <c r="O40" s="21"/>
      <c r="P40" s="23">
        <v>35200</v>
      </c>
      <c r="Q40" s="23"/>
      <c r="R40" s="76">
        <v>150000</v>
      </c>
      <c r="S40" s="22"/>
      <c r="T40" s="22"/>
      <c r="U40" s="23"/>
      <c r="V40" s="22"/>
      <c r="W40" s="22"/>
      <c r="X40" s="22"/>
      <c r="Y40" s="22"/>
      <c r="Z40" s="22"/>
      <c r="AA40" s="54"/>
      <c r="AB40" s="23"/>
      <c r="AC40" s="23"/>
      <c r="AD40" s="23"/>
      <c r="AE40" s="23">
        <v>450000</v>
      </c>
      <c r="AF40" s="23"/>
      <c r="AG40" s="16"/>
      <c r="AH40" s="16"/>
      <c r="AI40" s="16"/>
      <c r="AJ40" s="16"/>
      <c r="AK40" s="67"/>
    </row>
    <row r="41" spans="1:37" ht="18">
      <c r="A41" s="6" t="s">
        <v>21</v>
      </c>
      <c r="B41" s="23">
        <v>12128800</v>
      </c>
      <c r="C41" s="23">
        <v>600000</v>
      </c>
      <c r="D41" s="16">
        <f t="shared" si="0"/>
        <v>335310</v>
      </c>
      <c r="E41" s="16">
        <v>226000</v>
      </c>
      <c r="F41" s="16">
        <v>109310</v>
      </c>
      <c r="G41" s="23">
        <v>1241000</v>
      </c>
      <c r="H41" s="23"/>
      <c r="I41" s="16">
        <v>375002</v>
      </c>
      <c r="J41" s="23"/>
      <c r="K41" s="23"/>
      <c r="L41" s="21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54"/>
      <c r="AB41" s="73"/>
      <c r="AC41" s="23"/>
      <c r="AD41" s="23"/>
      <c r="AE41" s="23">
        <v>1200000</v>
      </c>
      <c r="AF41" s="23"/>
      <c r="AG41" s="16"/>
      <c r="AH41" s="16"/>
      <c r="AI41" s="16"/>
      <c r="AJ41" s="16"/>
      <c r="AK41" s="67"/>
    </row>
    <row r="42" spans="1:37" ht="18">
      <c r="A42" s="6" t="s">
        <v>22</v>
      </c>
      <c r="B42" s="23">
        <v>78074300</v>
      </c>
      <c r="C42" s="23">
        <v>8300000</v>
      </c>
      <c r="D42" s="16">
        <f t="shared" si="0"/>
        <v>2215879</v>
      </c>
      <c r="E42" s="16">
        <v>1407000</v>
      </c>
      <c r="F42" s="16">
        <v>808879</v>
      </c>
      <c r="G42" s="23">
        <v>977000</v>
      </c>
      <c r="H42" s="23"/>
      <c r="I42" s="16">
        <v>915761</v>
      </c>
      <c r="J42" s="23"/>
      <c r="K42" s="23"/>
      <c r="L42" s="21"/>
      <c r="M42" s="21"/>
      <c r="N42" s="23"/>
      <c r="O42" s="21"/>
      <c r="P42" s="23"/>
      <c r="Q42" s="23"/>
      <c r="R42" s="23"/>
      <c r="S42" s="22"/>
      <c r="T42" s="22"/>
      <c r="U42" s="23"/>
      <c r="V42" s="22">
        <v>78832</v>
      </c>
      <c r="W42" s="22"/>
      <c r="X42" s="22"/>
      <c r="Y42" s="22"/>
      <c r="Z42" s="22"/>
      <c r="AA42" s="54"/>
      <c r="AB42" s="74"/>
      <c r="AC42" s="23"/>
      <c r="AD42" s="23"/>
      <c r="AE42" s="22">
        <v>20000000</v>
      </c>
      <c r="AF42" s="22"/>
      <c r="AG42" s="23"/>
      <c r="AH42" s="23">
        <f>310000+265000</f>
        <v>575000</v>
      </c>
      <c r="AI42" s="23"/>
      <c r="AJ42" s="16"/>
      <c r="AK42" s="67"/>
    </row>
    <row r="43" spans="1:37" ht="18">
      <c r="A43" s="6" t="s">
        <v>23</v>
      </c>
      <c r="B43" s="23">
        <v>23238600</v>
      </c>
      <c r="C43" s="23">
        <v>2090000</v>
      </c>
      <c r="D43" s="16">
        <f t="shared" si="0"/>
        <v>310463</v>
      </c>
      <c r="E43" s="16">
        <v>111000</v>
      </c>
      <c r="F43" s="16">
        <v>199463</v>
      </c>
      <c r="G43" s="23">
        <v>560000</v>
      </c>
      <c r="H43" s="23"/>
      <c r="I43" s="16">
        <v>493499</v>
      </c>
      <c r="J43" s="23"/>
      <c r="K43" s="23"/>
      <c r="L43" s="21"/>
      <c r="M43" s="23"/>
      <c r="N43" s="23"/>
      <c r="O43" s="23"/>
      <c r="P43" s="23"/>
      <c r="Q43" s="23"/>
      <c r="R43" s="23"/>
      <c r="S43" s="23"/>
      <c r="T43" s="23"/>
      <c r="U43" s="23"/>
      <c r="V43" s="23">
        <v>100000</v>
      </c>
      <c r="W43" s="23"/>
      <c r="X43" s="23"/>
      <c r="Y43" s="23"/>
      <c r="Z43" s="23"/>
      <c r="AA43" s="54"/>
      <c r="AB43" s="73"/>
      <c r="AC43" s="23"/>
      <c r="AD43" s="23"/>
      <c r="AE43" s="23">
        <v>6400000</v>
      </c>
      <c r="AF43" s="23"/>
      <c r="AG43" s="16"/>
      <c r="AH43" s="16">
        <f>1000000+900000</f>
        <v>1900000</v>
      </c>
      <c r="AI43" s="16"/>
      <c r="AJ43" s="16"/>
      <c r="AK43" s="67"/>
    </row>
    <row r="44" spans="1:37" ht="18">
      <c r="A44" s="6" t="s">
        <v>24</v>
      </c>
      <c r="B44" s="23">
        <v>13289000</v>
      </c>
      <c r="C44" s="23">
        <v>600000</v>
      </c>
      <c r="D44" s="16">
        <f t="shared" si="0"/>
        <v>212162</v>
      </c>
      <c r="E44" s="16">
        <v>108000</v>
      </c>
      <c r="F44" s="16">
        <v>104162</v>
      </c>
      <c r="G44" s="23">
        <v>455000</v>
      </c>
      <c r="H44" s="23"/>
      <c r="I44" s="16">
        <v>332880</v>
      </c>
      <c r="J44" s="23"/>
      <c r="K44" s="23"/>
      <c r="L44" s="21"/>
      <c r="M44" s="21"/>
      <c r="N44" s="23"/>
      <c r="O44" s="21"/>
      <c r="P44" s="23"/>
      <c r="Q44" s="23"/>
      <c r="R44" s="23"/>
      <c r="S44" s="22"/>
      <c r="T44" s="22"/>
      <c r="U44" s="23"/>
      <c r="V44" s="22"/>
      <c r="W44" s="22"/>
      <c r="X44" s="22"/>
      <c r="Y44" s="22"/>
      <c r="Z44" s="22"/>
      <c r="AA44" s="54"/>
      <c r="AB44" s="74"/>
      <c r="AC44" s="23"/>
      <c r="AD44" s="23"/>
      <c r="AE44" s="22">
        <v>2000000</v>
      </c>
      <c r="AF44" s="22"/>
      <c r="AG44" s="16"/>
      <c r="AH44" s="16"/>
      <c r="AI44" s="16"/>
      <c r="AJ44" s="16"/>
      <c r="AK44" s="67"/>
    </row>
    <row r="45" spans="1:37" ht="18">
      <c r="A45" s="6" t="s">
        <v>25</v>
      </c>
      <c r="B45" s="23">
        <v>536321300.00000006</v>
      </c>
      <c r="C45" s="23">
        <v>131783700</v>
      </c>
      <c r="D45" s="16">
        <f t="shared" si="0"/>
        <v>63239880</v>
      </c>
      <c r="E45" s="16">
        <v>16365000</v>
      </c>
      <c r="F45" s="16">
        <v>46874880</v>
      </c>
      <c r="G45" s="23">
        <v>314000</v>
      </c>
      <c r="H45" s="23"/>
      <c r="I45" s="16">
        <v>808977</v>
      </c>
      <c r="J45" s="23">
        <f>3758000-1600000-2158000</f>
        <v>0</v>
      </c>
      <c r="K45" s="23"/>
      <c r="L45" s="23"/>
      <c r="M45" s="23"/>
      <c r="N45" s="23"/>
      <c r="O45" s="21"/>
      <c r="P45" s="23"/>
      <c r="Q45" s="23"/>
      <c r="R45" s="23"/>
      <c r="S45" s="22"/>
      <c r="T45" s="22"/>
      <c r="U45" s="23">
        <v>16097400</v>
      </c>
      <c r="V45" s="22"/>
      <c r="W45" s="22"/>
      <c r="X45" s="22"/>
      <c r="Y45" s="22"/>
      <c r="Z45" s="22"/>
      <c r="AA45" s="54"/>
      <c r="AB45" s="74"/>
      <c r="AC45" s="23"/>
      <c r="AD45" s="23">
        <f>1492292+510008</f>
        <v>2002300</v>
      </c>
      <c r="AE45" s="22">
        <v>158100700</v>
      </c>
      <c r="AF45" s="22"/>
      <c r="AG45" s="16"/>
      <c r="AH45" s="16">
        <v>1340000</v>
      </c>
      <c r="AI45" s="16"/>
      <c r="AJ45" s="16"/>
      <c r="AK45" s="16"/>
    </row>
    <row r="46" spans="1:37" ht="18">
      <c r="A46" s="6" t="s">
        <v>26</v>
      </c>
      <c r="B46" s="23">
        <v>25862900</v>
      </c>
      <c r="C46" s="23">
        <v>4290000</v>
      </c>
      <c r="D46" s="16">
        <f t="shared" si="0"/>
        <v>659547</v>
      </c>
      <c r="E46" s="16">
        <v>400000</v>
      </c>
      <c r="F46" s="16">
        <v>259547</v>
      </c>
      <c r="G46" s="23">
        <v>221000</v>
      </c>
      <c r="H46" s="23"/>
      <c r="I46" s="16">
        <v>425756</v>
      </c>
      <c r="J46" s="23"/>
      <c r="K46" s="23"/>
      <c r="L46" s="21"/>
      <c r="M46" s="21"/>
      <c r="N46" s="23"/>
      <c r="O46" s="21"/>
      <c r="P46" s="16"/>
      <c r="Q46" s="16"/>
      <c r="R46" s="23">
        <v>300000</v>
      </c>
      <c r="S46" s="22"/>
      <c r="T46" s="22"/>
      <c r="U46" s="23"/>
      <c r="V46" s="22">
        <v>195000</v>
      </c>
      <c r="W46" s="22"/>
      <c r="X46" s="22"/>
      <c r="Y46" s="22"/>
      <c r="Z46" s="22"/>
      <c r="AA46" s="54"/>
      <c r="AB46" s="74"/>
      <c r="AC46" s="23"/>
      <c r="AD46" s="23">
        <f>166535.875+3985</f>
        <v>170532</v>
      </c>
      <c r="AE46" s="22">
        <v>9900000</v>
      </c>
      <c r="AF46" s="22"/>
      <c r="AG46" s="16">
        <v>295000</v>
      </c>
      <c r="AH46" s="16"/>
      <c r="AI46" s="16"/>
      <c r="AJ46" s="16"/>
      <c r="AK46" s="67"/>
    </row>
    <row r="47" spans="1:37" ht="18">
      <c r="A47" s="6" t="s">
        <v>27</v>
      </c>
      <c r="B47" s="23">
        <v>29526700</v>
      </c>
      <c r="C47" s="23">
        <v>6400000</v>
      </c>
      <c r="D47" s="16">
        <f t="shared" si="0"/>
        <v>664759</v>
      </c>
      <c r="E47" s="16">
        <v>358000</v>
      </c>
      <c r="F47" s="16">
        <v>306759</v>
      </c>
      <c r="G47" s="23">
        <v>350000</v>
      </c>
      <c r="H47" s="23"/>
      <c r="I47" s="16">
        <v>456572</v>
      </c>
      <c r="J47" s="23"/>
      <c r="K47" s="23"/>
      <c r="L47" s="21"/>
      <c r="M47" s="21"/>
      <c r="N47" s="23"/>
      <c r="O47" s="23">
        <v>220000</v>
      </c>
      <c r="P47" s="21"/>
      <c r="Q47" s="21"/>
      <c r="R47" s="23">
        <f>300000+73767</f>
        <v>373767</v>
      </c>
      <c r="S47" s="22"/>
      <c r="T47" s="22"/>
      <c r="U47" s="23"/>
      <c r="V47" s="22">
        <v>65000</v>
      </c>
      <c r="W47" s="22"/>
      <c r="X47" s="22"/>
      <c r="Y47" s="22"/>
      <c r="Z47" s="22"/>
      <c r="AA47" s="54"/>
      <c r="AB47" s="74"/>
      <c r="AC47" s="23"/>
      <c r="AD47" s="23">
        <f>134453+3447</f>
        <v>137900</v>
      </c>
      <c r="AE47" s="22">
        <v>8500000</v>
      </c>
      <c r="AF47" s="22"/>
      <c r="AG47" s="16">
        <v>1100000</v>
      </c>
      <c r="AH47" s="16"/>
      <c r="AI47" s="16"/>
      <c r="AJ47" s="16"/>
      <c r="AK47" s="67"/>
    </row>
    <row r="48" spans="1:37" ht="18">
      <c r="A48" s="6" t="s">
        <v>28</v>
      </c>
      <c r="B48" s="23">
        <v>39028200</v>
      </c>
      <c r="C48" s="23">
        <v>7405248</v>
      </c>
      <c r="D48" s="16">
        <f t="shared" si="0"/>
        <v>991883</v>
      </c>
      <c r="E48" s="16">
        <v>691000</v>
      </c>
      <c r="F48" s="16">
        <v>300883</v>
      </c>
      <c r="G48" s="23">
        <v>273000</v>
      </c>
      <c r="H48" s="23"/>
      <c r="I48" s="16">
        <v>205904</v>
      </c>
      <c r="J48" s="23"/>
      <c r="K48" s="23"/>
      <c r="L48" s="21"/>
      <c r="M48" s="21"/>
      <c r="N48" s="23"/>
      <c r="O48" s="21"/>
      <c r="P48" s="22"/>
      <c r="Q48" s="22"/>
      <c r="R48" s="23">
        <v>300000</v>
      </c>
      <c r="S48" s="22"/>
      <c r="T48" s="22"/>
      <c r="U48" s="23"/>
      <c r="V48" s="22"/>
      <c r="W48" s="22"/>
      <c r="X48" s="22"/>
      <c r="Y48" s="22"/>
      <c r="Z48" s="22"/>
      <c r="AA48" s="54"/>
      <c r="AB48" s="74"/>
      <c r="AC48" s="23"/>
      <c r="AD48" s="23">
        <f>15935+110660</f>
        <v>126668</v>
      </c>
      <c r="AE48" s="22">
        <v>9500000</v>
      </c>
      <c r="AF48" s="22"/>
      <c r="AG48" s="16">
        <v>210000</v>
      </c>
      <c r="AH48" s="16"/>
      <c r="AI48" s="16"/>
      <c r="AJ48" s="16"/>
      <c r="AK48" s="67"/>
    </row>
    <row r="49" spans="1:37" ht="18">
      <c r="A49" s="6" t="s">
        <v>29</v>
      </c>
      <c r="B49" s="23">
        <v>12460900</v>
      </c>
      <c r="C49" s="23">
        <v>780000</v>
      </c>
      <c r="D49" s="16">
        <f t="shared" si="0"/>
        <v>328224</v>
      </c>
      <c r="E49" s="16">
        <v>218000</v>
      </c>
      <c r="F49" s="16">
        <v>110224</v>
      </c>
      <c r="G49" s="23">
        <v>211000</v>
      </c>
      <c r="H49" s="23"/>
      <c r="I49" s="16">
        <v>71422</v>
      </c>
      <c r="J49" s="23"/>
      <c r="K49" s="23"/>
      <c r="L49" s="22"/>
      <c r="M49" s="16"/>
      <c r="N49" s="23"/>
      <c r="O49" s="16"/>
      <c r="P49" s="16"/>
      <c r="Q49" s="16"/>
      <c r="R49" s="23">
        <f>434898+300000</f>
        <v>734898</v>
      </c>
      <c r="S49" s="16"/>
      <c r="T49" s="16"/>
      <c r="U49" s="23"/>
      <c r="V49" s="16"/>
      <c r="W49" s="16"/>
      <c r="X49" s="16"/>
      <c r="Y49" s="16"/>
      <c r="Z49" s="16"/>
      <c r="AA49" s="54"/>
      <c r="AC49" s="23"/>
      <c r="AD49" s="23">
        <v>175400</v>
      </c>
      <c r="AE49" s="16">
        <v>2670000</v>
      </c>
      <c r="AF49" s="16"/>
      <c r="AG49" s="16"/>
      <c r="AH49" s="16"/>
      <c r="AI49" s="16"/>
      <c r="AJ49" s="16"/>
      <c r="AK49" s="67"/>
    </row>
    <row r="50" spans="1:37" ht="18">
      <c r="A50" s="6" t="s">
        <v>32</v>
      </c>
      <c r="B50" s="23">
        <v>17110400</v>
      </c>
      <c r="C50" s="23">
        <v>2470000</v>
      </c>
      <c r="D50" s="16">
        <f t="shared" si="0"/>
        <v>351356</v>
      </c>
      <c r="E50" s="16">
        <v>205000</v>
      </c>
      <c r="F50" s="16">
        <v>146356</v>
      </c>
      <c r="G50" s="23">
        <v>33000</v>
      </c>
      <c r="H50" s="23"/>
      <c r="I50" s="16">
        <v>119206</v>
      </c>
      <c r="J50" s="23"/>
      <c r="K50" s="23"/>
      <c r="L50" s="21"/>
      <c r="M50" s="21"/>
      <c r="N50" s="23"/>
      <c r="O50" s="21"/>
      <c r="P50" s="21"/>
      <c r="Q50" s="21"/>
      <c r="R50" s="23">
        <v>300000</v>
      </c>
      <c r="S50" s="22"/>
      <c r="T50" s="22"/>
      <c r="U50" s="23"/>
      <c r="V50" s="22"/>
      <c r="W50" s="22"/>
      <c r="X50" s="22"/>
      <c r="Y50" s="22"/>
      <c r="Z50" s="22"/>
      <c r="AA50" s="54"/>
      <c r="AB50" s="74"/>
      <c r="AC50" s="23">
        <v>7989</v>
      </c>
      <c r="AD50" s="23">
        <v>127500</v>
      </c>
      <c r="AE50" s="22">
        <v>2850000</v>
      </c>
      <c r="AF50" s="22"/>
      <c r="AG50" s="16"/>
      <c r="AH50" s="16">
        <f>850000+245000</f>
        <v>1095000</v>
      </c>
      <c r="AI50" s="16"/>
      <c r="AJ50" s="16"/>
      <c r="AK50" s="67"/>
    </row>
    <row r="51" spans="1:37" ht="18">
      <c r="A51" s="6" t="s">
        <v>30</v>
      </c>
      <c r="B51" s="23">
        <v>17145800</v>
      </c>
      <c r="C51" s="23">
        <v>3630000</v>
      </c>
      <c r="D51" s="16">
        <f t="shared" si="0"/>
        <v>494715</v>
      </c>
      <c r="E51" s="16">
        <v>350000</v>
      </c>
      <c r="F51" s="16">
        <v>144715</v>
      </c>
      <c r="G51" s="23">
        <v>72900</v>
      </c>
      <c r="H51" s="23"/>
      <c r="I51" s="16">
        <v>404211</v>
      </c>
      <c r="J51" s="23">
        <f>500000-500000</f>
        <v>0</v>
      </c>
      <c r="K51" s="23"/>
      <c r="L51" s="21"/>
      <c r="M51" s="21"/>
      <c r="N51" s="23"/>
      <c r="O51" s="22"/>
      <c r="P51" s="21"/>
      <c r="Q51" s="21"/>
      <c r="R51" s="23">
        <v>300000</v>
      </c>
      <c r="S51" s="22"/>
      <c r="T51" s="22"/>
      <c r="U51" s="23"/>
      <c r="V51" s="22"/>
      <c r="W51" s="22"/>
      <c r="X51" s="22"/>
      <c r="Y51" s="22"/>
      <c r="Z51" s="22"/>
      <c r="AA51" s="54"/>
      <c r="AB51" s="74"/>
      <c r="AC51" s="23"/>
      <c r="AD51" s="23">
        <v>238300</v>
      </c>
      <c r="AE51" s="22">
        <v>5495000</v>
      </c>
      <c r="AF51" s="22"/>
      <c r="AG51" s="16">
        <f>147500+147500</f>
        <v>295000</v>
      </c>
      <c r="AH51" s="16">
        <f>1000000+245000</f>
        <v>1245000</v>
      </c>
      <c r="AI51" s="16"/>
      <c r="AJ51" s="16"/>
      <c r="AK51" s="67"/>
    </row>
    <row r="52" spans="1:37" ht="31.5" customHeight="1">
      <c r="A52" s="68" t="s">
        <v>48</v>
      </c>
      <c r="B52" s="23"/>
      <c r="C52" s="23"/>
      <c r="D52" s="23"/>
      <c r="E52" s="23"/>
      <c r="F52" s="23"/>
      <c r="G52" s="23"/>
      <c r="H52" s="23"/>
      <c r="I52" s="16"/>
      <c r="J52" s="23"/>
      <c r="K52" s="23"/>
      <c r="L52" s="21"/>
      <c r="M52" s="21"/>
      <c r="N52" s="23"/>
      <c r="O52" s="22"/>
      <c r="P52" s="21"/>
      <c r="Q52" s="21"/>
      <c r="R52" s="23"/>
      <c r="S52" s="22"/>
      <c r="T52" s="22"/>
      <c r="U52" s="23">
        <f>V52+W52</f>
        <v>0</v>
      </c>
      <c r="V52" s="22"/>
      <c r="W52" s="22"/>
      <c r="X52" s="22"/>
      <c r="Y52" s="22"/>
      <c r="Z52" s="22"/>
      <c r="AA52" s="54"/>
      <c r="AB52" s="16">
        <v>851064</v>
      </c>
      <c r="AC52" s="23"/>
      <c r="AD52" s="23"/>
      <c r="AE52" s="16"/>
      <c r="AF52" s="16"/>
      <c r="AG52" s="16"/>
      <c r="AH52" s="16"/>
      <c r="AI52" s="16"/>
      <c r="AJ52" s="16"/>
      <c r="AK52" s="67"/>
    </row>
    <row r="53" spans="1:37" ht="30.75">
      <c r="A53" s="68" t="s">
        <v>91</v>
      </c>
      <c r="B53" s="23"/>
      <c r="C53" s="23"/>
      <c r="D53" s="23"/>
      <c r="E53" s="23"/>
      <c r="F53" s="23"/>
      <c r="G53" s="23"/>
      <c r="H53" s="23"/>
      <c r="I53" s="16"/>
      <c r="J53" s="23"/>
      <c r="K53" s="23"/>
      <c r="L53" s="21"/>
      <c r="M53" s="21"/>
      <c r="N53" s="23"/>
      <c r="O53" s="22"/>
      <c r="P53" s="21"/>
      <c r="Q53" s="21"/>
      <c r="R53" s="23">
        <v>250000</v>
      </c>
      <c r="S53" s="22"/>
      <c r="T53" s="22"/>
      <c r="U53" s="23"/>
      <c r="V53" s="22"/>
      <c r="W53" s="22"/>
      <c r="X53" s="22"/>
      <c r="Y53" s="22"/>
      <c r="Z53" s="22"/>
      <c r="AA53" s="54"/>
      <c r="AB53" s="16"/>
      <c r="AC53" s="23"/>
      <c r="AD53" s="23"/>
      <c r="AE53" s="16"/>
      <c r="AF53" s="16"/>
      <c r="AG53" s="16"/>
      <c r="AH53" s="16"/>
      <c r="AI53" s="16"/>
      <c r="AJ53" s="16"/>
      <c r="AK53" s="67"/>
    </row>
    <row r="54" spans="1:37" ht="18">
      <c r="A54" s="68" t="s">
        <v>38</v>
      </c>
      <c r="B54" s="23"/>
      <c r="C54" s="23"/>
      <c r="D54" s="23"/>
      <c r="E54" s="23"/>
      <c r="F54" s="23"/>
      <c r="G54" s="23"/>
      <c r="H54" s="23"/>
      <c r="I54" s="16"/>
      <c r="J54" s="23"/>
      <c r="K54" s="23"/>
      <c r="L54" s="23"/>
      <c r="M54" s="23"/>
      <c r="N54" s="23">
        <v>0</v>
      </c>
      <c r="O54" s="23"/>
      <c r="P54" s="23"/>
      <c r="Q54" s="23"/>
      <c r="R54" s="23"/>
      <c r="S54" s="23"/>
      <c r="T54" s="23"/>
      <c r="U54" s="23">
        <f>V54+W54</f>
        <v>0</v>
      </c>
      <c r="V54" s="23"/>
      <c r="W54" s="23"/>
      <c r="X54" s="23"/>
      <c r="Y54" s="23"/>
      <c r="Z54" s="23"/>
      <c r="AA54" s="23">
        <f>200000+60000</f>
        <v>260000</v>
      </c>
      <c r="AB54" s="23"/>
      <c r="AC54" s="23"/>
      <c r="AD54" s="23"/>
      <c r="AE54" s="23"/>
      <c r="AF54" s="23"/>
      <c r="AG54" s="55"/>
      <c r="AH54" s="55"/>
      <c r="AI54" s="16">
        <f>680000+350000</f>
        <v>1030000</v>
      </c>
      <c r="AJ54" s="16"/>
      <c r="AK54" s="67"/>
    </row>
    <row r="55" spans="1:37" s="11" customFormat="1" ht="18">
      <c r="A55" s="8" t="s">
        <v>31</v>
      </c>
      <c r="B55" s="30">
        <f>SUM(B18:B52)</f>
        <v>1203252300</v>
      </c>
      <c r="C55" s="30">
        <f aca="true" t="shared" si="1" ref="C55:N55">SUM(C18:C52)</f>
        <v>200533663.5</v>
      </c>
      <c r="D55" s="30">
        <f t="shared" si="1"/>
        <v>77981352</v>
      </c>
      <c r="E55" s="30">
        <f t="shared" si="1"/>
        <v>25000000</v>
      </c>
      <c r="F55" s="30">
        <f t="shared" si="1"/>
        <v>52981352</v>
      </c>
      <c r="G55" s="30">
        <f t="shared" si="1"/>
        <v>21434900</v>
      </c>
      <c r="H55" s="30">
        <f t="shared" si="1"/>
        <v>0</v>
      </c>
      <c r="I55" s="30">
        <f t="shared" si="1"/>
        <v>13872500</v>
      </c>
      <c r="J55" s="30">
        <f t="shared" si="1"/>
        <v>0</v>
      </c>
      <c r="K55" s="30">
        <f t="shared" si="1"/>
        <v>0</v>
      </c>
      <c r="L55" s="30">
        <f t="shared" si="1"/>
        <v>0</v>
      </c>
      <c r="M55" s="30">
        <f t="shared" si="1"/>
        <v>0</v>
      </c>
      <c r="N55" s="30">
        <f t="shared" si="1"/>
        <v>0</v>
      </c>
      <c r="O55" s="30">
        <f aca="true" t="shared" si="2" ref="O55:Z55">SUM(O18:O52)</f>
        <v>300000</v>
      </c>
      <c r="P55" s="30">
        <f t="shared" si="2"/>
        <v>342400</v>
      </c>
      <c r="Q55" s="30">
        <f t="shared" si="2"/>
        <v>0</v>
      </c>
      <c r="R55" s="77">
        <f>SUM(R18:R53)</f>
        <v>5126393</v>
      </c>
      <c r="S55" s="30">
        <f t="shared" si="2"/>
        <v>0</v>
      </c>
      <c r="T55" s="30">
        <f t="shared" si="2"/>
        <v>0</v>
      </c>
      <c r="U55" s="30">
        <f t="shared" si="2"/>
        <v>16097400</v>
      </c>
      <c r="V55" s="30">
        <f t="shared" si="2"/>
        <v>1000000</v>
      </c>
      <c r="W55" s="30">
        <f t="shared" si="2"/>
        <v>0</v>
      </c>
      <c r="X55" s="30">
        <f t="shared" si="2"/>
        <v>0</v>
      </c>
      <c r="Y55" s="30">
        <f t="shared" si="2"/>
        <v>0</v>
      </c>
      <c r="Z55" s="30">
        <f t="shared" si="2"/>
        <v>0</v>
      </c>
      <c r="AA55" s="30">
        <f>SUM(AA18:AA54)</f>
        <v>260000</v>
      </c>
      <c r="AB55" s="30">
        <f aca="true" t="shared" si="3" ref="AB55:AH55">SUM(AB18:AB52)</f>
        <v>851064</v>
      </c>
      <c r="AC55" s="30">
        <f t="shared" si="3"/>
        <v>34309</v>
      </c>
      <c r="AD55" s="30">
        <f t="shared" si="3"/>
        <v>2978600</v>
      </c>
      <c r="AE55" s="30">
        <f t="shared" si="3"/>
        <v>309752700</v>
      </c>
      <c r="AF55" s="30">
        <f t="shared" si="3"/>
        <v>0</v>
      </c>
      <c r="AG55" s="30">
        <f t="shared" si="3"/>
        <v>7634100</v>
      </c>
      <c r="AH55" s="30">
        <f t="shared" si="3"/>
        <v>9423160</v>
      </c>
      <c r="AI55" s="30">
        <f>AI54</f>
        <v>1030000</v>
      </c>
      <c r="AJ55" s="30">
        <f>SUM(AJ18:AJ54)</f>
        <v>0</v>
      </c>
      <c r="AK55" s="30">
        <f>SUM(AK18:AK54)</f>
        <v>0</v>
      </c>
    </row>
    <row r="56" spans="1:35" s="11" customFormat="1" ht="6" customHeight="1">
      <c r="A56" s="9"/>
      <c r="B56" s="44"/>
      <c r="C56" s="45"/>
      <c r="D56" s="45"/>
      <c r="E56" s="45"/>
      <c r="F56" s="45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65"/>
      <c r="AG56" s="45"/>
      <c r="AH56" s="45"/>
      <c r="AI56" s="45"/>
    </row>
    <row r="57" spans="1:37" s="11" customFormat="1" ht="18">
      <c r="A57" s="9"/>
      <c r="B57" s="24"/>
      <c r="C57" s="26"/>
      <c r="D57" s="26"/>
      <c r="E57" s="26"/>
      <c r="F57" s="26"/>
      <c r="G57" s="26"/>
      <c r="H57" s="10"/>
      <c r="J57" s="51"/>
      <c r="K57" s="51"/>
      <c r="L57" s="51"/>
      <c r="M57" s="51"/>
      <c r="N57" s="51"/>
      <c r="O57" s="51"/>
      <c r="T57" s="51"/>
      <c r="U57" s="51"/>
      <c r="V57" s="51"/>
      <c r="W57" s="51"/>
      <c r="X57" s="51"/>
      <c r="Y57" s="51"/>
      <c r="Z57" s="51"/>
      <c r="AA57" s="51"/>
      <c r="AB57" s="51"/>
      <c r="AC57" s="51" t="s">
        <v>72</v>
      </c>
      <c r="AI57" s="72" t="s">
        <v>81</v>
      </c>
      <c r="AJ57" s="51" t="s">
        <v>74</v>
      </c>
      <c r="AK57" s="51"/>
    </row>
    <row r="58" spans="1:35" s="11" customFormat="1" ht="18">
      <c r="A58" s="9"/>
      <c r="B58" s="24"/>
      <c r="C58" s="10"/>
      <c r="D58" s="10"/>
      <c r="E58" s="10"/>
      <c r="F58" s="10"/>
      <c r="G58" s="10"/>
      <c r="H58" s="10"/>
      <c r="I58" s="28"/>
      <c r="J58" s="28"/>
      <c r="K58" s="28"/>
      <c r="L58" s="10"/>
      <c r="M58" s="10"/>
      <c r="N58" s="32"/>
      <c r="O58" s="10"/>
      <c r="P58" s="10"/>
      <c r="Q58" s="10"/>
      <c r="R58" s="32"/>
      <c r="S58" s="32"/>
      <c r="T58" s="32"/>
      <c r="U58" s="32"/>
      <c r="V58" s="32"/>
      <c r="W58" s="32"/>
      <c r="X58" s="32"/>
      <c r="Y58" s="32"/>
      <c r="Z58" s="32"/>
      <c r="AA58" s="10"/>
      <c r="AB58" s="10"/>
      <c r="AC58" s="10"/>
      <c r="AD58" s="10"/>
      <c r="AE58" s="10"/>
      <c r="AF58" s="10"/>
      <c r="AG58" s="47"/>
      <c r="AH58" s="47"/>
      <c r="AI58" s="47"/>
    </row>
    <row r="59" spans="1:35" s="11" customFormat="1" ht="18">
      <c r="A59" s="9"/>
      <c r="B59" s="27"/>
      <c r="C59" s="12"/>
      <c r="D59" s="12"/>
      <c r="E59" s="12"/>
      <c r="F59" s="12"/>
      <c r="G59" s="13"/>
      <c r="H59" s="13"/>
      <c r="I59" s="28"/>
      <c r="J59" s="28"/>
      <c r="K59" s="28"/>
      <c r="L59" s="13"/>
      <c r="M59" s="13"/>
      <c r="N59" s="33"/>
      <c r="O59" s="13"/>
      <c r="P59" s="13"/>
      <c r="Q59" s="13"/>
      <c r="R59" s="33"/>
      <c r="S59" s="33"/>
      <c r="T59" s="33"/>
      <c r="U59" s="33"/>
      <c r="V59" s="33"/>
      <c r="W59" s="33"/>
      <c r="X59" s="33"/>
      <c r="Y59" s="33"/>
      <c r="Z59" s="33"/>
      <c r="AA59" s="13"/>
      <c r="AB59" s="13"/>
      <c r="AC59" s="13"/>
      <c r="AD59" s="13"/>
      <c r="AE59" s="13"/>
      <c r="AF59" s="13"/>
      <c r="AG59" s="47"/>
      <c r="AH59" s="47"/>
      <c r="AI59" s="47"/>
    </row>
    <row r="60" spans="3:35" ht="16.5" customHeight="1">
      <c r="C60" s="12"/>
      <c r="G60" s="20"/>
      <c r="H60" s="14"/>
      <c r="L60" s="14"/>
      <c r="N60" s="34"/>
      <c r="O60" s="20"/>
      <c r="AA60" s="20"/>
      <c r="AB60" s="20"/>
      <c r="AC60" s="20"/>
      <c r="AD60" s="20"/>
      <c r="AE60" s="20"/>
      <c r="AF60" s="20"/>
      <c r="AG60" s="14"/>
      <c r="AH60" s="14"/>
      <c r="AI60" s="14"/>
    </row>
    <row r="61" spans="2:35" ht="18">
      <c r="B61" s="7"/>
      <c r="C61" s="7"/>
      <c r="D61" s="7"/>
      <c r="E61" s="7"/>
      <c r="F61" s="7"/>
      <c r="G61" s="7"/>
      <c r="H61" s="14"/>
      <c r="I61" s="14"/>
      <c r="J61" s="14"/>
      <c r="K61" s="14"/>
      <c r="L61" s="14"/>
      <c r="M61" s="14"/>
      <c r="N61" s="35"/>
      <c r="O61" s="14"/>
      <c r="P61" s="14"/>
      <c r="Q61" s="14"/>
      <c r="R61" s="35"/>
      <c r="S61" s="35"/>
      <c r="T61" s="35"/>
      <c r="U61" s="35"/>
      <c r="V61" s="35"/>
      <c r="W61" s="35"/>
      <c r="X61" s="35"/>
      <c r="Y61" s="35"/>
      <c r="Z61" s="35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2:35" ht="18">
      <c r="B62" s="7"/>
      <c r="C62" s="7"/>
      <c r="D62" s="7"/>
      <c r="E62" s="7"/>
      <c r="F62" s="7"/>
      <c r="G62" s="7"/>
      <c r="H62" s="14"/>
      <c r="I62" s="14"/>
      <c r="J62" s="14"/>
      <c r="K62" s="14"/>
      <c r="L62" s="14"/>
      <c r="M62" s="14"/>
      <c r="N62" s="35"/>
      <c r="O62" s="14"/>
      <c r="P62" s="14"/>
      <c r="Q62" s="14"/>
      <c r="R62" s="35"/>
      <c r="S62" s="35"/>
      <c r="T62" s="35"/>
      <c r="U62" s="35"/>
      <c r="V62" s="35"/>
      <c r="W62" s="35"/>
      <c r="X62" s="35"/>
      <c r="Y62" s="35"/>
      <c r="Z62" s="35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2:35" ht="18">
      <c r="B63" s="7"/>
      <c r="C63" s="7"/>
      <c r="D63" s="7"/>
      <c r="E63" s="7"/>
      <c r="F63" s="7"/>
      <c r="G63" s="7"/>
      <c r="H63" s="14"/>
      <c r="I63" s="14"/>
      <c r="J63" s="14"/>
      <c r="K63" s="14"/>
      <c r="L63" s="14"/>
      <c r="M63" s="14"/>
      <c r="N63" s="35"/>
      <c r="O63" s="14"/>
      <c r="P63" s="14"/>
      <c r="Q63" s="14"/>
      <c r="R63" s="35"/>
      <c r="S63" s="35"/>
      <c r="T63" s="35"/>
      <c r="U63" s="35"/>
      <c r="V63" s="35"/>
      <c r="W63" s="35"/>
      <c r="X63" s="35"/>
      <c r="Y63" s="35"/>
      <c r="Z63" s="35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2:35" ht="18">
      <c r="B64" s="7"/>
      <c r="C64" s="7"/>
      <c r="D64" s="7"/>
      <c r="E64" s="7"/>
      <c r="F64" s="7"/>
      <c r="G64" s="7"/>
      <c r="H64" s="14"/>
      <c r="I64" s="14"/>
      <c r="J64" s="14"/>
      <c r="K64" s="14"/>
      <c r="L64" s="14"/>
      <c r="M64" s="14"/>
      <c r="N64" s="31"/>
      <c r="O64" s="14"/>
      <c r="P64" s="14"/>
      <c r="Q64" s="14"/>
      <c r="R64" s="35"/>
      <c r="S64" s="35"/>
      <c r="T64" s="35"/>
      <c r="U64" s="35"/>
      <c r="V64" s="35"/>
      <c r="W64" s="35"/>
      <c r="X64" s="35"/>
      <c r="Y64" s="35"/>
      <c r="Z64" s="35"/>
      <c r="AA64" s="14"/>
      <c r="AB64" s="14"/>
      <c r="AC64" s="14"/>
      <c r="AD64" s="14"/>
      <c r="AE64" s="14"/>
      <c r="AF64" s="14"/>
      <c r="AG64" s="14"/>
      <c r="AH64" s="14"/>
      <c r="AI64" s="14"/>
    </row>
    <row r="65" ht="18">
      <c r="N65" s="31"/>
    </row>
    <row r="66" ht="18">
      <c r="N66" s="31"/>
    </row>
    <row r="67" ht="18">
      <c r="N67" s="31"/>
    </row>
    <row r="68" ht="18">
      <c r="N68" s="31"/>
    </row>
    <row r="69" ht="18">
      <c r="N69" s="31"/>
    </row>
    <row r="70" ht="18">
      <c r="N70" s="31"/>
    </row>
    <row r="71" ht="18">
      <c r="N71" s="31"/>
    </row>
    <row r="72" ht="18">
      <c r="N72" s="31"/>
    </row>
    <row r="73" ht="18">
      <c r="N73" s="31"/>
    </row>
    <row r="74" ht="18">
      <c r="N74" s="31"/>
    </row>
    <row r="75" ht="18">
      <c r="N75" s="31"/>
    </row>
    <row r="76" ht="18">
      <c r="N76" s="31"/>
    </row>
    <row r="77" ht="18">
      <c r="N77" s="31"/>
    </row>
    <row r="78" ht="18">
      <c r="N78" s="31"/>
    </row>
    <row r="79" ht="18">
      <c r="N79" s="31"/>
    </row>
    <row r="80" ht="18">
      <c r="N80" s="31"/>
    </row>
    <row r="81" ht="18">
      <c r="N81" s="31"/>
    </row>
    <row r="82" ht="18">
      <c r="N82" s="31"/>
    </row>
    <row r="83" ht="18">
      <c r="N83" s="31"/>
    </row>
    <row r="84" ht="18">
      <c r="N84" s="31"/>
    </row>
    <row r="85" ht="18">
      <c r="N85" s="31"/>
    </row>
    <row r="86" ht="18">
      <c r="N86" s="31"/>
    </row>
    <row r="87" ht="18">
      <c r="N87" s="31"/>
    </row>
    <row r="88" ht="18">
      <c r="N88" s="31"/>
    </row>
    <row r="89" ht="18">
      <c r="N89" s="31"/>
    </row>
    <row r="90" ht="18">
      <c r="N90" s="31"/>
    </row>
    <row r="91" ht="18">
      <c r="N91" s="31"/>
    </row>
    <row r="92" ht="18">
      <c r="N92" s="31"/>
    </row>
    <row r="93" ht="18">
      <c r="N93" s="31"/>
    </row>
    <row r="94" ht="18">
      <c r="N94" s="31"/>
    </row>
    <row r="95" ht="18">
      <c r="N95" s="31"/>
    </row>
    <row r="96" ht="18">
      <c r="N96" s="31"/>
    </row>
    <row r="97" ht="18">
      <c r="N97" s="31"/>
    </row>
    <row r="98" ht="18">
      <c r="N98" s="31"/>
    </row>
    <row r="99" ht="18">
      <c r="N99" s="31"/>
    </row>
    <row r="100" ht="18">
      <c r="N100" s="31"/>
    </row>
    <row r="101" ht="18">
      <c r="N101" s="31"/>
    </row>
    <row r="102" ht="18">
      <c r="N102" s="31"/>
    </row>
    <row r="103" ht="18">
      <c r="N103" s="31"/>
    </row>
    <row r="104" ht="18">
      <c r="N104" s="31"/>
    </row>
    <row r="105" ht="18">
      <c r="N105" s="31"/>
    </row>
    <row r="106" ht="18">
      <c r="N106" s="31"/>
    </row>
    <row r="107" ht="18">
      <c r="N107" s="31"/>
    </row>
    <row r="108" ht="18">
      <c r="N108" s="31"/>
    </row>
    <row r="109" ht="18">
      <c r="N109" s="31"/>
    </row>
    <row r="110" ht="18">
      <c r="N110" s="31"/>
    </row>
    <row r="111" ht="18">
      <c r="N111" s="31"/>
    </row>
    <row r="112" ht="18">
      <c r="N112" s="31"/>
    </row>
    <row r="113" ht="18">
      <c r="N113" s="31"/>
    </row>
    <row r="114" ht="18">
      <c r="N114" s="31"/>
    </row>
    <row r="115" ht="18">
      <c r="N115" s="31"/>
    </row>
    <row r="116" ht="18">
      <c r="N116" s="31"/>
    </row>
    <row r="117" ht="18">
      <c r="N117" s="31"/>
    </row>
    <row r="118" ht="18">
      <c r="N118" s="31"/>
    </row>
    <row r="119" ht="18">
      <c r="N119" s="31"/>
    </row>
    <row r="120" ht="18">
      <c r="N120" s="31"/>
    </row>
    <row r="121" ht="18">
      <c r="N121" s="31"/>
    </row>
    <row r="122" ht="18">
      <c r="N122" s="31"/>
    </row>
    <row r="123" ht="18">
      <c r="N123" s="31"/>
    </row>
    <row r="124" ht="18">
      <c r="N124" s="31"/>
    </row>
    <row r="125" ht="18">
      <c r="N125" s="31"/>
    </row>
    <row r="126" ht="18">
      <c r="N126" s="31"/>
    </row>
    <row r="127" ht="18">
      <c r="N127" s="31"/>
    </row>
    <row r="128" ht="18">
      <c r="N128" s="31"/>
    </row>
    <row r="129" ht="18">
      <c r="N129" s="31"/>
    </row>
    <row r="130" ht="18">
      <c r="N130" s="31"/>
    </row>
    <row r="131" ht="18">
      <c r="N131" s="31"/>
    </row>
    <row r="132" ht="18">
      <c r="N132" s="31"/>
    </row>
    <row r="133" ht="18">
      <c r="N133" s="31"/>
    </row>
    <row r="134" ht="18">
      <c r="N134" s="31"/>
    </row>
    <row r="135" ht="18">
      <c r="N135" s="31"/>
    </row>
    <row r="136" ht="18">
      <c r="N136" s="31"/>
    </row>
    <row r="138" ht="18">
      <c r="N138" s="31"/>
    </row>
    <row r="139" ht="18">
      <c r="N139" s="31"/>
    </row>
    <row r="140" ht="18">
      <c r="N140" s="31"/>
    </row>
    <row r="141" ht="18">
      <c r="N141" s="31"/>
    </row>
    <row r="142" ht="18">
      <c r="N142" s="31"/>
    </row>
    <row r="143" ht="18">
      <c r="N143" s="31"/>
    </row>
    <row r="144" ht="18">
      <c r="N144" s="31"/>
    </row>
    <row r="145" ht="18">
      <c r="N145" s="31"/>
    </row>
    <row r="146" ht="18">
      <c r="N146" s="31"/>
    </row>
    <row r="147" ht="18">
      <c r="N147" s="31"/>
    </row>
    <row r="148" ht="18">
      <c r="N148" s="31"/>
    </row>
    <row r="149" ht="18">
      <c r="N149" s="31"/>
    </row>
    <row r="150" ht="18">
      <c r="N150" s="31"/>
    </row>
    <row r="151" ht="18">
      <c r="N151" s="31"/>
    </row>
    <row r="152" ht="18">
      <c r="N152" s="31"/>
    </row>
    <row r="154" ht="18">
      <c r="N154" s="31"/>
    </row>
    <row r="155" ht="18">
      <c r="N155" s="31"/>
    </row>
    <row r="156" ht="18">
      <c r="N156" s="31"/>
    </row>
    <row r="157" ht="18">
      <c r="N157" s="31"/>
    </row>
    <row r="158" ht="18">
      <c r="N158" s="31"/>
    </row>
    <row r="159" ht="18">
      <c r="N159" s="31"/>
    </row>
    <row r="160" ht="18">
      <c r="N160" s="31"/>
    </row>
    <row r="161" ht="18">
      <c r="N161" s="31"/>
    </row>
    <row r="162" ht="18">
      <c r="N162" s="31"/>
    </row>
    <row r="163" ht="18">
      <c r="N163" s="31"/>
    </row>
    <row r="164" ht="18">
      <c r="N164" s="31"/>
    </row>
    <row r="165" ht="18">
      <c r="N165" s="31"/>
    </row>
    <row r="166" ht="18">
      <c r="N166" s="31"/>
    </row>
    <row r="167" ht="18">
      <c r="N167" s="31"/>
    </row>
    <row r="168" ht="18">
      <c r="N168" s="31"/>
    </row>
    <row r="169" ht="18">
      <c r="N169" s="31"/>
    </row>
    <row r="170" ht="18">
      <c r="N170" s="31"/>
    </row>
    <row r="171" ht="18">
      <c r="N171" s="31"/>
    </row>
    <row r="172" ht="18">
      <c r="N172" s="31"/>
    </row>
    <row r="173" ht="18">
      <c r="N173" s="31"/>
    </row>
    <row r="174" ht="18">
      <c r="N174" s="31"/>
    </row>
    <row r="175" ht="18">
      <c r="N175" s="31"/>
    </row>
    <row r="176" ht="18">
      <c r="N176" s="31"/>
    </row>
    <row r="177" ht="18">
      <c r="N177" s="31"/>
    </row>
    <row r="178" ht="18">
      <c r="N178" s="31"/>
    </row>
    <row r="179" ht="18">
      <c r="N179" s="31"/>
    </row>
    <row r="180" ht="18">
      <c r="N180" s="31"/>
    </row>
    <row r="181" ht="18">
      <c r="N181" s="31"/>
    </row>
    <row r="182" ht="18">
      <c r="N182" s="31"/>
    </row>
    <row r="183" ht="18">
      <c r="N183" s="31"/>
    </row>
    <row r="184" ht="18">
      <c r="N184" s="31"/>
    </row>
    <row r="185" ht="18">
      <c r="N185" s="31"/>
    </row>
    <row r="186" ht="18">
      <c r="N186" s="31"/>
    </row>
    <row r="187" ht="18">
      <c r="N187" s="31"/>
    </row>
    <row r="188" ht="18">
      <c r="N188" s="31"/>
    </row>
    <row r="189" ht="18">
      <c r="N189" s="31"/>
    </row>
    <row r="190" ht="18">
      <c r="N190" s="31"/>
    </row>
    <row r="191" ht="18">
      <c r="N191" s="31"/>
    </row>
    <row r="192" ht="18">
      <c r="N192" s="31"/>
    </row>
    <row r="193" ht="18">
      <c r="N193" s="31"/>
    </row>
    <row r="194" ht="18">
      <c r="N194" s="31"/>
    </row>
    <row r="195" ht="18">
      <c r="N195" s="31"/>
    </row>
    <row r="196" ht="18">
      <c r="N196" s="31"/>
    </row>
    <row r="197" ht="18">
      <c r="N197" s="31"/>
    </row>
    <row r="198" ht="18">
      <c r="N198" s="31"/>
    </row>
    <row r="199" ht="18">
      <c r="N199" s="31"/>
    </row>
    <row r="200" ht="18">
      <c r="N200" s="31"/>
    </row>
    <row r="201" ht="18">
      <c r="N201" s="31"/>
    </row>
    <row r="202" ht="18">
      <c r="N202" s="31"/>
    </row>
    <row r="203" ht="18">
      <c r="N203" s="31"/>
    </row>
    <row r="204" ht="18">
      <c r="N204" s="31"/>
    </row>
    <row r="205" ht="18">
      <c r="N205" s="31"/>
    </row>
    <row r="206" ht="18">
      <c r="N206" s="31"/>
    </row>
    <row r="207" ht="18">
      <c r="N207" s="31"/>
    </row>
    <row r="208" ht="18">
      <c r="N208" s="31"/>
    </row>
    <row r="209" ht="18">
      <c r="N209" s="31"/>
    </row>
    <row r="210" ht="18">
      <c r="N210" s="31"/>
    </row>
    <row r="211" ht="18">
      <c r="N211" s="31"/>
    </row>
    <row r="212" ht="18">
      <c r="N212" s="31"/>
    </row>
    <row r="213" ht="18">
      <c r="N213" s="31"/>
    </row>
    <row r="214" ht="18">
      <c r="N214" s="31"/>
    </row>
    <row r="215" ht="18">
      <c r="N215" s="31"/>
    </row>
    <row r="216" ht="18">
      <c r="N216" s="31"/>
    </row>
    <row r="217" ht="18">
      <c r="N217" s="31"/>
    </row>
    <row r="218" ht="18">
      <c r="N218" s="31"/>
    </row>
    <row r="219" ht="18">
      <c r="N219" s="31"/>
    </row>
    <row r="220" ht="18">
      <c r="N220" s="31"/>
    </row>
    <row r="221" ht="18">
      <c r="N221" s="31"/>
    </row>
    <row r="222" ht="18">
      <c r="N222" s="31"/>
    </row>
    <row r="223" ht="18">
      <c r="N223" s="31"/>
    </row>
    <row r="224" ht="18">
      <c r="N224" s="31"/>
    </row>
    <row r="225" ht="18">
      <c r="N225" s="31"/>
    </row>
    <row r="226" ht="18">
      <c r="N226" s="31"/>
    </row>
    <row r="227" ht="18">
      <c r="N227" s="31"/>
    </row>
    <row r="228" ht="18">
      <c r="N228" s="31"/>
    </row>
    <row r="229" ht="18">
      <c r="N229" s="31"/>
    </row>
    <row r="230" ht="18">
      <c r="N230" s="31"/>
    </row>
    <row r="231" ht="18">
      <c r="N231" s="31"/>
    </row>
    <row r="232" ht="18">
      <c r="N232" s="31"/>
    </row>
    <row r="233" ht="18">
      <c r="N233" s="31"/>
    </row>
    <row r="234" ht="18">
      <c r="N234" s="31"/>
    </row>
    <row r="235" ht="18">
      <c r="N235" s="31"/>
    </row>
    <row r="236" ht="18">
      <c r="N236" s="31"/>
    </row>
    <row r="237" ht="18">
      <c r="N237" s="31"/>
    </row>
    <row r="238" ht="18">
      <c r="N238" s="31"/>
    </row>
    <row r="239" ht="18">
      <c r="N239" s="31"/>
    </row>
    <row r="240" ht="18">
      <c r="N240" s="31"/>
    </row>
    <row r="241" ht="18">
      <c r="N241" s="31"/>
    </row>
    <row r="242" ht="18">
      <c r="N242" s="31"/>
    </row>
    <row r="243" ht="18">
      <c r="N243" s="31"/>
    </row>
    <row r="244" ht="18">
      <c r="N244" s="31"/>
    </row>
    <row r="245" ht="18">
      <c r="N245" s="31"/>
    </row>
    <row r="246" ht="18">
      <c r="N246" s="31"/>
    </row>
    <row r="247" ht="18">
      <c r="N247" s="31"/>
    </row>
    <row r="248" ht="18">
      <c r="N248" s="31"/>
    </row>
    <row r="249" ht="18">
      <c r="N249" s="31"/>
    </row>
    <row r="250" ht="18">
      <c r="N250" s="31"/>
    </row>
    <row r="251" ht="18">
      <c r="N251" s="31"/>
    </row>
    <row r="252" ht="18">
      <c r="N252" s="31"/>
    </row>
    <row r="253" ht="18">
      <c r="N253" s="31"/>
    </row>
    <row r="254" ht="18">
      <c r="N254" s="31"/>
    </row>
    <row r="255" ht="18">
      <c r="N255" s="31"/>
    </row>
    <row r="256" ht="18">
      <c r="N256" s="31"/>
    </row>
    <row r="257" ht="18">
      <c r="N257" s="31"/>
    </row>
    <row r="258" ht="18">
      <c r="N258" s="31"/>
    </row>
    <row r="259" ht="18">
      <c r="N259" s="31"/>
    </row>
    <row r="260" ht="18">
      <c r="N260" s="31"/>
    </row>
    <row r="261" ht="18">
      <c r="N261" s="31"/>
    </row>
    <row r="262" ht="18">
      <c r="N262" s="31"/>
    </row>
    <row r="263" ht="18">
      <c r="N263" s="31"/>
    </row>
    <row r="264" ht="18">
      <c r="N264" s="31"/>
    </row>
    <row r="265" ht="18">
      <c r="N265" s="31"/>
    </row>
    <row r="266" ht="18">
      <c r="N266" s="31"/>
    </row>
    <row r="267" ht="18">
      <c r="N267" s="31"/>
    </row>
    <row r="268" ht="18">
      <c r="N268" s="31"/>
    </row>
    <row r="269" ht="18">
      <c r="N269" s="31"/>
    </row>
    <row r="270" ht="18">
      <c r="N270" s="31"/>
    </row>
    <row r="271" ht="18">
      <c r="N271" s="31"/>
    </row>
    <row r="272" ht="18">
      <c r="N272" s="31"/>
    </row>
    <row r="273" ht="18">
      <c r="N273" s="31"/>
    </row>
    <row r="274" ht="18">
      <c r="N274" s="31"/>
    </row>
    <row r="275" ht="18">
      <c r="N275" s="31"/>
    </row>
    <row r="276" ht="18">
      <c r="N276" s="31"/>
    </row>
    <row r="277" ht="18">
      <c r="N277" s="31"/>
    </row>
    <row r="278" ht="18">
      <c r="N278" s="31"/>
    </row>
    <row r="279" ht="18">
      <c r="N279" s="31"/>
    </row>
    <row r="280" ht="18">
      <c r="N280" s="31"/>
    </row>
    <row r="281" ht="18">
      <c r="N281" s="31"/>
    </row>
    <row r="282" ht="18">
      <c r="N282" s="31"/>
    </row>
    <row r="283" ht="18">
      <c r="N283" s="31"/>
    </row>
    <row r="284" ht="18">
      <c r="N284" s="31"/>
    </row>
    <row r="285" ht="18">
      <c r="N285" s="31"/>
    </row>
    <row r="286" ht="18">
      <c r="N286" s="31"/>
    </row>
    <row r="287" ht="18">
      <c r="N287" s="31"/>
    </row>
    <row r="288" ht="18">
      <c r="N288" s="31"/>
    </row>
    <row r="289" ht="18">
      <c r="N289" s="31"/>
    </row>
    <row r="290" ht="18">
      <c r="N290" s="31"/>
    </row>
    <row r="291" ht="18">
      <c r="N291" s="31"/>
    </row>
    <row r="292" ht="18">
      <c r="N292" s="31"/>
    </row>
    <row r="293" ht="18">
      <c r="N293" s="31"/>
    </row>
    <row r="294" ht="18">
      <c r="N294" s="31"/>
    </row>
    <row r="295" ht="18">
      <c r="N295" s="31"/>
    </row>
    <row r="296" ht="18">
      <c r="N296" s="31"/>
    </row>
    <row r="297" ht="18">
      <c r="N297" s="31"/>
    </row>
    <row r="298" ht="18">
      <c r="N298" s="31"/>
    </row>
    <row r="299" ht="18">
      <c r="N299" s="31"/>
    </row>
    <row r="300" ht="18">
      <c r="N300" s="31"/>
    </row>
    <row r="301" ht="18">
      <c r="N301" s="31"/>
    </row>
    <row r="302" ht="18">
      <c r="N302" s="31"/>
    </row>
    <row r="303" ht="18">
      <c r="N303" s="31"/>
    </row>
    <row r="304" ht="18">
      <c r="N304" s="31"/>
    </row>
    <row r="305" ht="18">
      <c r="N305" s="31"/>
    </row>
    <row r="306" ht="18">
      <c r="N306" s="31"/>
    </row>
    <row r="307" ht="18">
      <c r="N307" s="31"/>
    </row>
    <row r="308" ht="18">
      <c r="N308" s="31"/>
    </row>
    <row r="309" ht="18">
      <c r="N309" s="31"/>
    </row>
    <row r="310" ht="18">
      <c r="N310" s="31"/>
    </row>
    <row r="311" ht="18">
      <c r="N311" s="31"/>
    </row>
    <row r="312" ht="18">
      <c r="N312" s="31"/>
    </row>
    <row r="313" ht="18">
      <c r="N313" s="31"/>
    </row>
  </sheetData>
  <sheetProtection/>
  <mergeCells count="66">
    <mergeCell ref="AL15:AL16"/>
    <mergeCell ref="Q15:Q16"/>
    <mergeCell ref="AK15:AK16"/>
    <mergeCell ref="AB15:AB16"/>
    <mergeCell ref="AE15:AE16"/>
    <mergeCell ref="AH15:AH16"/>
    <mergeCell ref="AI15:AI16"/>
    <mergeCell ref="AF15:AF16"/>
    <mergeCell ref="AD15:AD16"/>
    <mergeCell ref="R15:R16"/>
    <mergeCell ref="AB9:AD9"/>
    <mergeCell ref="T15:T16"/>
    <mergeCell ref="N14:AB14"/>
    <mergeCell ref="AJ14:AK14"/>
    <mergeCell ref="AE9:AJ9"/>
    <mergeCell ref="AG15:AG16"/>
    <mergeCell ref="X15:X16"/>
    <mergeCell ref="Y15:Y16"/>
    <mergeCell ref="AC15:AC16"/>
    <mergeCell ref="AJ15:AJ16"/>
    <mergeCell ref="G7:I7"/>
    <mergeCell ref="S9:T9"/>
    <mergeCell ref="B10:I10"/>
    <mergeCell ref="B9:I9"/>
    <mergeCell ref="N9:P9"/>
    <mergeCell ref="J9:L9"/>
    <mergeCell ref="AA1:AE1"/>
    <mergeCell ref="AA2:AE2"/>
    <mergeCell ref="AA3:AE3"/>
    <mergeCell ref="O2:P2"/>
    <mergeCell ref="O3:P3"/>
    <mergeCell ref="O1:P1"/>
    <mergeCell ref="A12:A16"/>
    <mergeCell ref="C15:C16"/>
    <mergeCell ref="N15:N16"/>
    <mergeCell ref="P15:P16"/>
    <mergeCell ref="B15:B16"/>
    <mergeCell ref="M15:M16"/>
    <mergeCell ref="O15:O16"/>
    <mergeCell ref="D15:D16"/>
    <mergeCell ref="G15:G16"/>
    <mergeCell ref="H15:H16"/>
    <mergeCell ref="AJ13:AK13"/>
    <mergeCell ref="O13:AB13"/>
    <mergeCell ref="AC13:AI13"/>
    <mergeCell ref="AA15:AA16"/>
    <mergeCell ref="U15:U16"/>
    <mergeCell ref="S15:S16"/>
    <mergeCell ref="V15:V16"/>
    <mergeCell ref="Z15:Z16"/>
    <mergeCell ref="J15:J16"/>
    <mergeCell ref="K15:K16"/>
    <mergeCell ref="L15:L16"/>
    <mergeCell ref="I15:I16"/>
    <mergeCell ref="B13:I13"/>
    <mergeCell ref="B14:I14"/>
    <mergeCell ref="AC14:AI14"/>
    <mergeCell ref="G1:I1"/>
    <mergeCell ref="G3:I3"/>
    <mergeCell ref="G4:I4"/>
    <mergeCell ref="G5:I5"/>
    <mergeCell ref="G2:I2"/>
    <mergeCell ref="G6:I6"/>
    <mergeCell ref="B12:I12"/>
    <mergeCell ref="O12:AB12"/>
    <mergeCell ref="AC12:AK12"/>
  </mergeCells>
  <printOptions/>
  <pageMargins left="0.33" right="0.24" top="0.32" bottom="0.1968503937007874" header="0.32" footer="0.1968503937007874"/>
  <pageSetup blackAndWhite="1" orientation="portrait" paperSize="9" scale="68" r:id="rId1"/>
  <colBreaks count="2" manualBreakCount="2">
    <brk id="14" max="55" man="1"/>
    <brk id="2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MB2</cp:lastModifiedBy>
  <cp:lastPrinted>2010-08-19T01:37:21Z</cp:lastPrinted>
  <dcterms:created xsi:type="dcterms:W3CDTF">2003-12-08T10:10:55Z</dcterms:created>
  <cp:category/>
  <cp:version/>
  <cp:contentType/>
  <cp:contentStatus/>
</cp:coreProperties>
</file>