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2120" windowHeight="8280" tabRatio="878" activeTab="4"/>
  </bookViews>
  <sheets>
    <sheet name="СВ" sheetId="1" r:id="rId1"/>
    <sheet name="СВ11" sheetId="2" r:id="rId2"/>
    <sheet name="СВ12" sheetId="3" r:id="rId3"/>
    <sheet name="СВ13" sheetId="4" r:id="rId4"/>
    <sheet name="СВ14" sheetId="5" r:id="rId5"/>
  </sheets>
  <definedNames>
    <definedName name="_xlnm.Print_Area" localSheetId="1">'СВ11'!$A$1:$G$26</definedName>
    <definedName name="_xlnm.Print_Area" localSheetId="2">'СВ12'!$A$1:$G$26</definedName>
    <definedName name="_xlnm.Print_Area" localSheetId="3">'СВ13'!$A$1:$G$26</definedName>
    <definedName name="_xlnm.Print_Area" localSheetId="4">'СВ14'!$A$1:$G$26</definedName>
  </definedNames>
  <calcPr fullCalcOnLoad="1"/>
</workbook>
</file>

<file path=xl/sharedStrings.xml><?xml version="1.0" encoding="utf-8"?>
<sst xmlns="http://schemas.openxmlformats.org/spreadsheetml/2006/main" count="202" uniqueCount="58">
  <si>
    <t>Прогнозний обсяг фінансового забезпечення виконання завдань</t>
  </si>
  <si>
    <t>державного бюджету</t>
  </si>
  <si>
    <t>місцевих бюджетів</t>
  </si>
  <si>
    <t>підприємств</t>
  </si>
  <si>
    <t>інших джерел</t>
  </si>
  <si>
    <t>у тому числі за рахунок коштів:</t>
  </si>
  <si>
    <t>№ з/п</t>
  </si>
  <si>
    <t>Стимулювання  реалізації інвестиційних проектів з:</t>
  </si>
  <si>
    <t>енергозбереження, розвитку міського електричного транспорту</t>
  </si>
  <si>
    <t>Забезпечення оснащення наявного житлового фонду будинковими засобами обліку та регулювання споживання води і теплової енергії</t>
  </si>
  <si>
    <t>3</t>
  </si>
  <si>
    <t>4</t>
  </si>
  <si>
    <t>Надання державної підтримки для реалізації інвестиційних проектів з технічного переоснащення та капітального ремонту житлових будинків, в яких утворюються нові або вже функціонують об'єднання співвласників багатоквартирних будинків</t>
  </si>
  <si>
    <t>5</t>
  </si>
  <si>
    <t>Всього</t>
  </si>
  <si>
    <t>2.1.1</t>
  </si>
  <si>
    <t>2.1.2</t>
  </si>
  <si>
    <t>2.1.4</t>
  </si>
  <si>
    <t>2.1.5</t>
  </si>
  <si>
    <t>Залучення інвестицій і співпраця з міжнародними фінансовими установами та донорськими організаціями</t>
  </si>
  <si>
    <t>Забезпечення широкої громадської підтримки державної політики реформування і розвитку житлово-комунального господарства</t>
  </si>
  <si>
    <t>ВСЬОГО</t>
  </si>
  <si>
    <r>
      <t>Технічне переоснащення житлово-комунального господарства, скорочення питомих показників використання енергетичних і матеріальних ресурсів на виробництво (надання) житлово-комунальних послуг</t>
    </r>
    <r>
      <rPr>
        <sz val="13"/>
        <rFont val="Arial"/>
        <family val="2"/>
      </rPr>
      <t>, у т.ч.</t>
    </r>
  </si>
  <si>
    <t>Всього на 2011 рік</t>
  </si>
  <si>
    <t>Всього на 2012 рік</t>
  </si>
  <si>
    <t>Всього на 2013 рік</t>
  </si>
  <si>
    <t>Всього на 2014 рік</t>
  </si>
  <si>
    <t>Сприяння розробленню та реалізації пілотних (інноваційних) проектів у житлово-комунальному господарстві, спрямованих на удосконалення системи управління житловим фондом, зменшення технологічних витрати і втрат ресурсів, впровадження прогресивних технологій</t>
  </si>
  <si>
    <t>Часткове погашення основної суми кредитів, відсотків за кредитами, лізингових платежів</t>
  </si>
  <si>
    <t>Навчання посадових осіб органів місцевого самоврядування та працівників комунальних підприємств з питань, пов'язаних з реформуванням і розвитком житлово-комунального господарства</t>
  </si>
  <si>
    <t>2.1</t>
  </si>
  <si>
    <t>2.2</t>
  </si>
  <si>
    <t>2.3</t>
  </si>
  <si>
    <t>2.4</t>
  </si>
  <si>
    <t>2.5</t>
  </si>
  <si>
    <t>Найменування завдання, заходу</t>
  </si>
  <si>
    <t>Нормативно-правове та науково-технічне забезпечення виконання завдань Програми</t>
  </si>
  <si>
    <t>тис.грн.</t>
  </si>
  <si>
    <t>Програми реформування і розвитку житлово-комунального господарства Харківської області на 2010-2014 роки</t>
  </si>
  <si>
    <t>Таблиця 2.3. Прогнозний обсяг фінансового забезпечення на 2012 рік для виконання завдань Програми реформування і розвитку житлово-комунального господарства Харківської області на 2010-2014 роки за джерелами фінансування</t>
  </si>
  <si>
    <t>Таблиця 2.2. Прогнозний обсяг фінансового забезпечення на 2011 рік для виконання завдань Програми реформування і розвитку житлово-комунального господарства Харківської області на 2010-2014 роки за джерелами фінансування</t>
  </si>
  <si>
    <t>Сприяння розробленню та реалізації пілотних (інноваційних) проектів у житлово-комунальному господарстві, спрямованих на удосконалення системи управління житловим фондом, зменшення технологічних витрат і втрат ресурсів, впровадження прогресивних технологій</t>
  </si>
  <si>
    <t>2.1.3</t>
  </si>
  <si>
    <t>реконструкції та капітального ремонту житлових будинків із застосуванням енергозберігаючих технологій і обладнання;</t>
  </si>
  <si>
    <t>реконструкції централізованих систем водопостачання і водовідведення з використанням енергоощадного обладнання та технологій;</t>
  </si>
  <si>
    <t>благоустрою територій районних центрів та малих міст;</t>
  </si>
  <si>
    <t>енергозбереження, розвитку міського електричного транспорту;</t>
  </si>
  <si>
    <t>Навчання посадових осіб органів місцевого самоврядування та працівників комунальних підприємств з питань, пов'язаних із реформуванням та розвитком житлово-комунального господарства</t>
  </si>
  <si>
    <t>енергозбереження, розвитку та реконструкції систем теплопостачання;</t>
  </si>
  <si>
    <r>
      <t xml:space="preserve">Таблиця 2.4. </t>
    </r>
    <r>
      <rPr>
        <b/>
        <sz val="13"/>
        <rFont val="Arial Cyr"/>
        <family val="0"/>
      </rPr>
      <t>Прогнозний обсяг фінансового забезпечення на 2013 рік для виконання завдань Програми реформування і розвитку житлово-комунального господарства Харківської області на 2010-2014 роки за джерелами фінансування</t>
    </r>
  </si>
  <si>
    <t>Таблиця 2.5. Прогнозний обсяг фінансового забезпечення на 2014 рік для виконання завдань Програми реформування і розвитку житлово-комунального господарства Харківської області на 2010-2014 роки за джерелами фінансування</t>
  </si>
  <si>
    <r>
      <t xml:space="preserve">                                            </t>
    </r>
    <r>
      <rPr>
        <b/>
        <sz val="13"/>
        <rFont val="Arial Cyr"/>
        <family val="0"/>
      </rPr>
      <t xml:space="preserve">  Перший заступник голови обласної ради                                                         О. Олешко</t>
    </r>
  </si>
  <si>
    <t xml:space="preserve">     Додаток № 2                                                  до Програми реформування і                      розвитку житлово-комунального господарства Харківської області на                   2010-2014 роки, затвердженої              рішенням Харківської обласної ради                                                               від 01 грудня 2010 року № 7-VI</t>
  </si>
  <si>
    <r>
      <t xml:space="preserve">                                            </t>
    </r>
    <r>
      <rPr>
        <b/>
        <sz val="13"/>
        <rFont val="Arial Cyr"/>
        <family val="0"/>
      </rPr>
      <t xml:space="preserve"> </t>
    </r>
    <r>
      <rPr>
        <b/>
        <sz val="14"/>
        <rFont val="Arial Cyr"/>
        <family val="0"/>
      </rPr>
      <t xml:space="preserve"> Перший заступник голови обласної ради                                                         О. Олешко</t>
    </r>
  </si>
  <si>
    <t xml:space="preserve">      </t>
  </si>
  <si>
    <r>
      <t xml:space="preserve">   </t>
    </r>
    <r>
      <rPr>
        <b/>
        <sz val="14"/>
        <rFont val="Arial Cyr"/>
        <family val="0"/>
      </rPr>
      <t xml:space="preserve"> Перший заступник голови обласної ради                                                                          О. Олешко</t>
    </r>
  </si>
  <si>
    <t xml:space="preserve">  Додаток № 2                                                  до Програми реформування і                      розвитку житлово-комунального господарства Харківської області на                   2010-2014 роки, затвердженої              рішенням Харківської обласної ради                                                               від 01 грудня 2010 року № 7-VI</t>
  </si>
  <si>
    <t xml:space="preserve">  Додаток № 2                                                                      до Програми реформування і                      розвитку житлово-комунального господарства Харківської області на                   2010-2014 роки, затвердженої              рішенням Харківської обласної ради                                                               від 01 грудня 2010 року № 7-VI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</si>
</sst>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\ _г_р_н_._-;\-* #,##0.0\ _г_р_н_._-;_-* &quot;-&quot;??\ _г_р_н_._-;_-@_-"/>
    <numFmt numFmtId="178" formatCode="#,##0.0"/>
    <numFmt numFmtId="179" formatCode="0.000"/>
  </numFmts>
  <fonts count="5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12"/>
      <name val="Arial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indent="1"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10" xfId="0" applyFont="1" applyBorder="1" applyAlignment="1">
      <alignment horizontal="left" vertical="top" wrapText="1" indent="1"/>
    </xf>
    <xf numFmtId="49" fontId="3" fillId="0" borderId="10" xfId="0" applyNumberFormat="1" applyFont="1" applyBorder="1" applyAlignment="1">
      <alignment horizontal="left" vertical="top" inden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 indent="1"/>
    </xf>
    <xf numFmtId="49" fontId="5" fillId="0" borderId="10" xfId="0" applyNumberFormat="1" applyFont="1" applyBorder="1" applyAlignment="1">
      <alignment horizontal="left" vertical="top" indent="1"/>
    </xf>
    <xf numFmtId="2" fontId="4" fillId="0" borderId="10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2" fontId="9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inden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 indent="1"/>
    </xf>
    <xf numFmtId="49" fontId="4" fillId="0" borderId="10" xfId="0" applyNumberFormat="1" applyFont="1" applyFill="1" applyBorder="1" applyAlignment="1">
      <alignment horizontal="left" vertical="top" inden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top" wrapText="1" indent="1"/>
    </xf>
    <xf numFmtId="49" fontId="5" fillId="0" borderId="10" xfId="0" applyNumberFormat="1" applyFont="1" applyFill="1" applyBorder="1" applyAlignment="1">
      <alignment horizontal="left" vertical="top" indent="1"/>
    </xf>
    <xf numFmtId="0" fontId="10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12" xfId="0" applyFont="1" applyBorder="1" applyAlignment="1">
      <alignment horizontal="right"/>
    </xf>
    <xf numFmtId="0" fontId="10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2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26"/>
  <sheetViews>
    <sheetView zoomScale="75" zoomScaleNormal="75" zoomScalePageLayoutView="0" workbookViewId="0" topLeftCell="A1">
      <selection activeCell="B26" sqref="B26:G26"/>
    </sheetView>
  </sheetViews>
  <sheetFormatPr defaultColWidth="9.00390625" defaultRowHeight="12.75"/>
  <cols>
    <col min="2" max="2" width="60.875" style="33" customWidth="1"/>
    <col min="3" max="7" width="14.75390625" style="1" customWidth="1"/>
  </cols>
  <sheetData>
    <row r="1" spans="5:7" s="18" customFormat="1" ht="119.25" customHeight="1">
      <c r="E1" s="53" t="s">
        <v>52</v>
      </c>
      <c r="F1" s="54"/>
      <c r="G1" s="54"/>
    </row>
    <row r="2" spans="3:7" s="18" customFormat="1" ht="15.75" customHeight="1">
      <c r="C2" s="17"/>
      <c r="D2" s="21"/>
      <c r="E2" s="21"/>
      <c r="F2" s="21"/>
      <c r="G2" s="21"/>
    </row>
    <row r="3" spans="1:7" s="13" customFormat="1" ht="16.5">
      <c r="A3" s="50" t="s">
        <v>0</v>
      </c>
      <c r="B3" s="50"/>
      <c r="C3" s="50"/>
      <c r="D3" s="50"/>
      <c r="E3" s="50"/>
      <c r="F3" s="50"/>
      <c r="G3" s="50"/>
    </row>
    <row r="4" spans="1:7" s="13" customFormat="1" ht="16.5">
      <c r="A4" s="51" t="s">
        <v>38</v>
      </c>
      <c r="B4" s="51"/>
      <c r="C4" s="51"/>
      <c r="D4" s="51"/>
      <c r="E4" s="51"/>
      <c r="F4" s="51"/>
      <c r="G4" s="51"/>
    </row>
    <row r="5" spans="1:7" s="13" customFormat="1" ht="24.75" customHeight="1">
      <c r="A5" s="52" t="s">
        <v>37</v>
      </c>
      <c r="B5" s="52"/>
      <c r="C5" s="52"/>
      <c r="D5" s="52"/>
      <c r="E5" s="52"/>
      <c r="F5" s="52"/>
      <c r="G5" s="52"/>
    </row>
    <row r="6" spans="1:7" s="13" customFormat="1" ht="33.75" customHeight="1">
      <c r="A6" s="23" t="s">
        <v>6</v>
      </c>
      <c r="B6" s="24" t="s">
        <v>35</v>
      </c>
      <c r="C6" s="22" t="s">
        <v>14</v>
      </c>
      <c r="D6" s="22">
        <v>2011</v>
      </c>
      <c r="E6" s="22">
        <v>2012</v>
      </c>
      <c r="F6" s="22">
        <v>2013</v>
      </c>
      <c r="G6" s="22">
        <v>2014</v>
      </c>
    </row>
    <row r="7" spans="1:7" s="13" customFormat="1" ht="16.5">
      <c r="A7" s="12">
        <v>1</v>
      </c>
      <c r="B7" s="12">
        <f aca="true" t="shared" si="0" ref="B7:G7">A7+1</f>
        <v>2</v>
      </c>
      <c r="C7" s="12">
        <f t="shared" si="0"/>
        <v>3</v>
      </c>
      <c r="D7" s="12">
        <f t="shared" si="0"/>
        <v>4</v>
      </c>
      <c r="E7" s="12">
        <f t="shared" si="0"/>
        <v>5</v>
      </c>
      <c r="F7" s="12">
        <f t="shared" si="0"/>
        <v>6</v>
      </c>
      <c r="G7" s="12">
        <f t="shared" si="0"/>
        <v>7</v>
      </c>
    </row>
    <row r="8" spans="1:7" s="13" customFormat="1" ht="39" customHeight="1">
      <c r="A8" s="25">
        <v>1</v>
      </c>
      <c r="B8" s="19" t="s">
        <v>36</v>
      </c>
      <c r="C8" s="27">
        <f>D8+E8+F8+G8</f>
        <v>31810</v>
      </c>
      <c r="D8" s="29">
        <f>СВ11!C9</f>
        <v>7600</v>
      </c>
      <c r="E8" s="29">
        <f>СВ12!C9</f>
        <v>8120</v>
      </c>
      <c r="F8" s="29">
        <f>СВ13!C9</f>
        <v>8060</v>
      </c>
      <c r="G8" s="29">
        <f>СВ14!C9</f>
        <v>8030</v>
      </c>
    </row>
    <row r="9" spans="1:7" s="13" customFormat="1" ht="85.5" customHeight="1">
      <c r="A9" s="25">
        <v>2</v>
      </c>
      <c r="B9" s="3" t="s">
        <v>22</v>
      </c>
      <c r="C9" s="27">
        <f aca="true" t="shared" si="1" ref="C9:C14">D9+E9+F9+G9</f>
        <v>2618242.204</v>
      </c>
      <c r="D9" s="29">
        <f>D10+D16+D17+D18+D19</f>
        <v>652791.7999999999</v>
      </c>
      <c r="E9" s="29">
        <f>E10+E16+E17+E18+E19</f>
        <v>807565.252</v>
      </c>
      <c r="F9" s="29">
        <f>F10+F16+F17+F18+F19</f>
        <v>673038.252</v>
      </c>
      <c r="G9" s="29">
        <f>G10+G16+G17+G18+G19</f>
        <v>484846.8999999947</v>
      </c>
    </row>
    <row r="10" spans="1:7" s="13" customFormat="1" ht="19.5" customHeight="1">
      <c r="A10" s="26" t="s">
        <v>30</v>
      </c>
      <c r="B10" s="5" t="s">
        <v>7</v>
      </c>
      <c r="C10" s="30">
        <f t="shared" si="1"/>
        <v>1823292.4</v>
      </c>
      <c r="D10" s="30">
        <f>D11+D12+D13+D14+D15</f>
        <v>551943.6</v>
      </c>
      <c r="E10" s="30">
        <f>E11+E12+E13+E14+E15</f>
        <v>480517</v>
      </c>
      <c r="F10" s="30">
        <f>F11+F12+F13+F14+F15</f>
        <v>448805.6</v>
      </c>
      <c r="G10" s="30">
        <f>G11+G12+G13+G14+G15</f>
        <v>342026.19999999995</v>
      </c>
    </row>
    <row r="11" spans="1:7" s="13" customFormat="1" ht="51" customHeight="1">
      <c r="A11" s="26" t="s">
        <v>15</v>
      </c>
      <c r="B11" s="31" t="s">
        <v>43</v>
      </c>
      <c r="C11" s="30">
        <f t="shared" si="1"/>
        <v>295159.2</v>
      </c>
      <c r="D11" s="30">
        <f>СВ11!C12</f>
        <v>55023.6</v>
      </c>
      <c r="E11" s="30">
        <f>СВ12!C12</f>
        <v>77807.3</v>
      </c>
      <c r="F11" s="30">
        <f>СВ13!C12</f>
        <v>84521</v>
      </c>
      <c r="G11" s="30">
        <f>СВ14!C12</f>
        <v>77807.3</v>
      </c>
    </row>
    <row r="12" spans="1:7" s="13" customFormat="1" ht="49.5">
      <c r="A12" s="26" t="s">
        <v>16</v>
      </c>
      <c r="B12" s="31" t="s">
        <v>44</v>
      </c>
      <c r="C12" s="30">
        <f t="shared" si="1"/>
        <v>315751.9</v>
      </c>
      <c r="D12" s="30">
        <f>СВ11!C13</f>
        <v>165165.4</v>
      </c>
      <c r="E12" s="30">
        <f>СВ12!C13</f>
        <v>66221.5</v>
      </c>
      <c r="F12" s="30">
        <f>СВ13!C13</f>
        <v>47040</v>
      </c>
      <c r="G12" s="30">
        <f>СВ14!C13</f>
        <v>37325</v>
      </c>
    </row>
    <row r="13" spans="1:7" s="13" customFormat="1" ht="35.25" customHeight="1">
      <c r="A13" s="16" t="s">
        <v>42</v>
      </c>
      <c r="B13" s="31" t="s">
        <v>48</v>
      </c>
      <c r="C13" s="30">
        <f t="shared" si="1"/>
        <v>626416.9</v>
      </c>
      <c r="D13" s="30">
        <f>СВ11!C14</f>
        <v>197581.6</v>
      </c>
      <c r="E13" s="30">
        <f>СВ12!C14</f>
        <v>170884.8</v>
      </c>
      <c r="F13" s="30">
        <f>СВ13!C14</f>
        <v>155950</v>
      </c>
      <c r="G13" s="30">
        <f>СВ14!C14</f>
        <v>102000.5</v>
      </c>
    </row>
    <row r="14" spans="1:7" s="13" customFormat="1" ht="34.5" customHeight="1">
      <c r="A14" s="26" t="s">
        <v>17</v>
      </c>
      <c r="B14" s="31" t="s">
        <v>45</v>
      </c>
      <c r="C14" s="30">
        <f t="shared" si="1"/>
        <v>507774.4</v>
      </c>
      <c r="D14" s="30">
        <f>СВ11!C15</f>
        <v>117685.5</v>
      </c>
      <c r="E14" s="30">
        <f>СВ12!C15</f>
        <v>149115.9</v>
      </c>
      <c r="F14" s="30">
        <f>СВ13!C15</f>
        <v>132567.1</v>
      </c>
      <c r="G14" s="30">
        <f>СВ14!C15</f>
        <v>108405.9</v>
      </c>
    </row>
    <row r="15" spans="1:7" s="13" customFormat="1" ht="36.75" customHeight="1">
      <c r="A15" s="26" t="s">
        <v>18</v>
      </c>
      <c r="B15" s="31" t="s">
        <v>46</v>
      </c>
      <c r="C15" s="30">
        <f>D15+E15+F15+G15</f>
        <v>78190</v>
      </c>
      <c r="D15" s="30">
        <f>СВ11!C16</f>
        <v>16487.5</v>
      </c>
      <c r="E15" s="30">
        <f>СВ12!C16</f>
        <v>16487.5</v>
      </c>
      <c r="F15" s="30">
        <f>СВ13!C16</f>
        <v>28727.5</v>
      </c>
      <c r="G15" s="30">
        <f>СВ14!C16</f>
        <v>16487.5</v>
      </c>
    </row>
    <row r="16" spans="1:7" s="13" customFormat="1" ht="54" customHeight="1">
      <c r="A16" s="26" t="s">
        <v>31</v>
      </c>
      <c r="B16" s="5" t="s">
        <v>9</v>
      </c>
      <c r="C16" s="30">
        <f aca="true" t="shared" si="2" ref="C16:C22">D16+E16+F16+G16</f>
        <v>59539.7</v>
      </c>
      <c r="D16" s="30">
        <f>СВ11!C17</f>
        <v>11111.2</v>
      </c>
      <c r="E16" s="30">
        <f>СВ12!C17</f>
        <v>12763.2</v>
      </c>
      <c r="F16" s="30">
        <f>СВ13!C17</f>
        <v>17551.600000000002</v>
      </c>
      <c r="G16" s="30">
        <f>СВ14!C17</f>
        <v>18113.7</v>
      </c>
    </row>
    <row r="17" spans="1:7" s="13" customFormat="1" ht="119.25" customHeight="1">
      <c r="A17" s="26" t="s">
        <v>32</v>
      </c>
      <c r="B17" s="5" t="s">
        <v>27</v>
      </c>
      <c r="C17" s="30">
        <f t="shared" si="2"/>
        <v>231325.59999999998</v>
      </c>
      <c r="D17" s="30">
        <f>СВ11!C18</f>
        <v>57331</v>
      </c>
      <c r="E17" s="30">
        <f>СВ12!C18</f>
        <v>71331</v>
      </c>
      <c r="F17" s="30">
        <f>СВ13!C18</f>
        <v>67251</v>
      </c>
      <c r="G17" s="30">
        <f>СВ14!C18</f>
        <v>35412.59999999999</v>
      </c>
    </row>
    <row r="18" spans="1:7" s="13" customFormat="1" ht="87" customHeight="1">
      <c r="A18" s="26" t="s">
        <v>33</v>
      </c>
      <c r="B18" s="5" t="s">
        <v>12</v>
      </c>
      <c r="C18" s="30">
        <f t="shared" si="2"/>
        <v>470238.50399999996</v>
      </c>
      <c r="D18" s="30">
        <f>СВ11!C19</f>
        <v>28800</v>
      </c>
      <c r="E18" s="30">
        <f>СВ12!C19</f>
        <v>229274.052</v>
      </c>
      <c r="F18" s="30">
        <f>СВ13!C19</f>
        <v>125750.05200000001</v>
      </c>
      <c r="G18" s="30">
        <f>СВ14!C19</f>
        <v>86414.4</v>
      </c>
    </row>
    <row r="19" spans="1:7" s="13" customFormat="1" ht="35.25" customHeight="1">
      <c r="A19" s="26" t="s">
        <v>34</v>
      </c>
      <c r="B19" s="5" t="s">
        <v>28</v>
      </c>
      <c r="C19" s="30">
        <f t="shared" si="2"/>
        <v>33846</v>
      </c>
      <c r="D19" s="30">
        <f>СВ11!C20</f>
        <v>3606</v>
      </c>
      <c r="E19" s="30">
        <f>СВ12!C20</f>
        <v>13680</v>
      </c>
      <c r="F19" s="30">
        <f>СВ13!C20</f>
        <v>13680</v>
      </c>
      <c r="G19" s="30">
        <f>СВ14!C20</f>
        <v>2880</v>
      </c>
    </row>
    <row r="20" spans="1:7" s="13" customFormat="1" ht="53.25" customHeight="1">
      <c r="A20" s="7" t="s">
        <v>10</v>
      </c>
      <c r="B20" s="8" t="s">
        <v>19</v>
      </c>
      <c r="C20" s="27">
        <f t="shared" si="2"/>
        <v>414000</v>
      </c>
      <c r="D20" s="27">
        <f>СВ11!C21</f>
        <v>54000</v>
      </c>
      <c r="E20" s="27">
        <f>СВ12!C21</f>
        <v>70000</v>
      </c>
      <c r="F20" s="27">
        <f>СВ13!C21</f>
        <v>120000</v>
      </c>
      <c r="G20" s="27">
        <f>СВ14!C21</f>
        <v>170000</v>
      </c>
    </row>
    <row r="21" spans="1:7" s="13" customFormat="1" ht="52.5" customHeight="1">
      <c r="A21" s="7" t="s">
        <v>11</v>
      </c>
      <c r="B21" s="9" t="s">
        <v>20</v>
      </c>
      <c r="C21" s="27">
        <f t="shared" si="2"/>
        <v>1820</v>
      </c>
      <c r="D21" s="27">
        <f>СВ11!C22</f>
        <v>455</v>
      </c>
      <c r="E21" s="27">
        <f>СВ12!C22</f>
        <v>455</v>
      </c>
      <c r="F21" s="27">
        <f>СВ13!C22</f>
        <v>455</v>
      </c>
      <c r="G21" s="27">
        <f>СВ14!C22</f>
        <v>455</v>
      </c>
    </row>
    <row r="22" spans="1:7" s="13" customFormat="1" ht="86.25" customHeight="1">
      <c r="A22" s="7" t="s">
        <v>13</v>
      </c>
      <c r="B22" s="9" t="s">
        <v>47</v>
      </c>
      <c r="C22" s="27">
        <f t="shared" si="2"/>
        <v>858</v>
      </c>
      <c r="D22" s="27">
        <f>СВ11!C23</f>
        <v>214.5</v>
      </c>
      <c r="E22" s="27">
        <f>СВ12!C23</f>
        <v>214.5</v>
      </c>
      <c r="F22" s="27">
        <f>СВ13!C23</f>
        <v>214.5</v>
      </c>
      <c r="G22" s="27">
        <f>СВ14!C23</f>
        <v>214.5</v>
      </c>
    </row>
    <row r="23" spans="1:7" s="13" customFormat="1" ht="28.5" customHeight="1">
      <c r="A23" s="10"/>
      <c r="B23" s="32" t="s">
        <v>21</v>
      </c>
      <c r="C23" s="27">
        <f>D23+E23+F23+G23</f>
        <v>3066730.204</v>
      </c>
      <c r="D23" s="28">
        <f>D8+D9+D20+D21+D22</f>
        <v>715061.2999999999</v>
      </c>
      <c r="E23" s="28">
        <f>E8+E9+E20+E21+E22</f>
        <v>886354.752</v>
      </c>
      <c r="F23" s="28">
        <f>F8+F9+F20+F21+F22</f>
        <v>801767.752</v>
      </c>
      <c r="G23" s="28">
        <f>G8+G9+G20+G21+G22</f>
        <v>663546.3999999999</v>
      </c>
    </row>
    <row r="25" spans="2:6" ht="13.5">
      <c r="B25" s="71" t="s">
        <v>54</v>
      </c>
      <c r="C25" s="54"/>
      <c r="D25" s="54"/>
      <c r="E25" s="54"/>
      <c r="F25" s="54"/>
    </row>
    <row r="26" spans="2:7" ht="13.5">
      <c r="B26" s="70" t="s">
        <v>55</v>
      </c>
      <c r="C26" s="54"/>
      <c r="D26" s="54"/>
      <c r="E26" s="54"/>
      <c r="F26" s="54"/>
      <c r="G26" s="54"/>
    </row>
  </sheetData>
  <sheetProtection/>
  <mergeCells count="6">
    <mergeCell ref="A3:G3"/>
    <mergeCell ref="A4:G4"/>
    <mergeCell ref="A5:G5"/>
    <mergeCell ref="E1:G1"/>
    <mergeCell ref="B25:F25"/>
    <mergeCell ref="B26:G26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G29"/>
  <sheetViews>
    <sheetView view="pageBreakPreview" zoomScale="60" zoomScaleNormal="75" zoomScalePageLayoutView="0" workbookViewId="0" topLeftCell="A1">
      <selection activeCell="A3" sqref="A3:G3"/>
    </sheetView>
  </sheetViews>
  <sheetFormatPr defaultColWidth="9.00390625" defaultRowHeight="12.75"/>
  <cols>
    <col min="2" max="2" width="60.875" style="0" customWidth="1"/>
    <col min="3" max="7" width="14.75390625" style="1" customWidth="1"/>
  </cols>
  <sheetData>
    <row r="1" spans="4:7" s="18" customFormat="1" ht="164.25" customHeight="1">
      <c r="D1" s="49"/>
      <c r="E1" s="53" t="s">
        <v>52</v>
      </c>
      <c r="F1" s="69"/>
      <c r="G1" s="69"/>
    </row>
    <row r="3" spans="1:7" s="13" customFormat="1" ht="38.25" customHeight="1">
      <c r="A3" s="57" t="s">
        <v>40</v>
      </c>
      <c r="B3" s="57"/>
      <c r="C3" s="57"/>
      <c r="D3" s="57"/>
      <c r="E3" s="57"/>
      <c r="F3" s="57"/>
      <c r="G3" s="57"/>
    </row>
    <row r="4" spans="1:7" s="2" customFormat="1" ht="16.5" customHeight="1">
      <c r="A4" s="52" t="s">
        <v>37</v>
      </c>
      <c r="B4" s="52"/>
      <c r="C4" s="52"/>
      <c r="D4" s="52"/>
      <c r="E4" s="52"/>
      <c r="F4" s="52"/>
      <c r="G4" s="52"/>
    </row>
    <row r="5" spans="1:7" ht="16.5" customHeight="1">
      <c r="A5" s="60" t="s">
        <v>6</v>
      </c>
      <c r="B5" s="61" t="s">
        <v>35</v>
      </c>
      <c r="C5" s="62" t="s">
        <v>23</v>
      </c>
      <c r="D5" s="63" t="s">
        <v>5</v>
      </c>
      <c r="E5" s="64"/>
      <c r="F5" s="64"/>
      <c r="G5" s="65"/>
    </row>
    <row r="6" spans="1:7" ht="15" customHeight="1">
      <c r="A6" s="60"/>
      <c r="B6" s="61"/>
      <c r="C6" s="55"/>
      <c r="D6" s="55" t="s">
        <v>1</v>
      </c>
      <c r="E6" s="55" t="s">
        <v>2</v>
      </c>
      <c r="F6" s="58" t="s">
        <v>3</v>
      </c>
      <c r="G6" s="55" t="s">
        <v>4</v>
      </c>
    </row>
    <row r="7" spans="1:7" ht="24" customHeight="1">
      <c r="A7" s="60"/>
      <c r="B7" s="61"/>
      <c r="C7" s="55"/>
      <c r="D7" s="55"/>
      <c r="E7" s="55"/>
      <c r="F7" s="59"/>
      <c r="G7" s="55"/>
    </row>
    <row r="8" spans="1:7" ht="16.5">
      <c r="A8" s="12">
        <v>1</v>
      </c>
      <c r="B8" s="12">
        <f aca="true" t="shared" si="0" ref="B8:G8">A8+1</f>
        <v>2</v>
      </c>
      <c r="C8" s="4">
        <f t="shared" si="0"/>
        <v>3</v>
      </c>
      <c r="D8" s="4">
        <f t="shared" si="0"/>
        <v>4</v>
      </c>
      <c r="E8" s="4">
        <f t="shared" si="0"/>
        <v>5</v>
      </c>
      <c r="F8" s="4">
        <f t="shared" si="0"/>
        <v>6</v>
      </c>
      <c r="G8" s="4">
        <f t="shared" si="0"/>
        <v>7</v>
      </c>
    </row>
    <row r="9" spans="1:7" ht="42" customHeight="1">
      <c r="A9" s="15">
        <v>1</v>
      </c>
      <c r="B9" s="19" t="s">
        <v>36</v>
      </c>
      <c r="C9" s="29">
        <f>D9+E9+F9+G9</f>
        <v>7600</v>
      </c>
      <c r="D9" s="29">
        <v>50</v>
      </c>
      <c r="E9" s="29">
        <v>6350</v>
      </c>
      <c r="F9" s="29">
        <v>1100</v>
      </c>
      <c r="G9" s="29">
        <v>100</v>
      </c>
    </row>
    <row r="10" spans="1:7" ht="85.5" customHeight="1">
      <c r="A10" s="15">
        <v>2</v>
      </c>
      <c r="B10" s="3" t="s">
        <v>22</v>
      </c>
      <c r="C10" s="29">
        <f>C11+C17+C18+C19+C20</f>
        <v>652791.7999999999</v>
      </c>
      <c r="D10" s="29">
        <f>D11+D17+D18+D19+D20</f>
        <v>308117.38891405</v>
      </c>
      <c r="E10" s="29">
        <f>E11+E17+E18+E19+E20</f>
        <v>197374.41108594998</v>
      </c>
      <c r="F10" s="29">
        <f>F11+F17+F18+F19+F20</f>
        <v>147300</v>
      </c>
      <c r="G10" s="29">
        <f>G11+G17+G18+G19+G20</f>
        <v>0</v>
      </c>
    </row>
    <row r="11" spans="1:7" ht="19.5" customHeight="1">
      <c r="A11" s="16" t="s">
        <v>30</v>
      </c>
      <c r="B11" s="5" t="s">
        <v>7</v>
      </c>
      <c r="C11" s="30">
        <f>C12+C13+C14+C15+C16</f>
        <v>551943.6</v>
      </c>
      <c r="D11" s="30">
        <f>D12+D13+D14+D15+D16</f>
        <v>231713.67891405002</v>
      </c>
      <c r="E11" s="30">
        <f>E12+E13+E14+E15+E16</f>
        <v>172929.92108595</v>
      </c>
      <c r="F11" s="30">
        <f>F12+F13+F14+F15+F16</f>
        <v>147300</v>
      </c>
      <c r="G11" s="30">
        <f>G12+G13+G14+G15+G16</f>
        <v>0</v>
      </c>
    </row>
    <row r="12" spans="1:7" ht="51" customHeight="1">
      <c r="A12" s="16" t="s">
        <v>15</v>
      </c>
      <c r="B12" s="6" t="s">
        <v>43</v>
      </c>
      <c r="C12" s="30">
        <f>D12+E12+F12+G12</f>
        <v>55023.6</v>
      </c>
      <c r="D12" s="30">
        <v>4659.1</v>
      </c>
      <c r="E12" s="30">
        <v>1664.5</v>
      </c>
      <c r="F12" s="30">
        <v>48700</v>
      </c>
      <c r="G12" s="30">
        <v>0</v>
      </c>
    </row>
    <row r="13" spans="1:7" ht="66">
      <c r="A13" s="16" t="s">
        <v>16</v>
      </c>
      <c r="B13" s="6" t="s">
        <v>44</v>
      </c>
      <c r="C13" s="30">
        <f aca="true" t="shared" si="1" ref="C13:C23">D13+E13+F13+G13</f>
        <v>165165.4</v>
      </c>
      <c r="D13" s="30">
        <v>111829.77</v>
      </c>
      <c r="E13" s="30">
        <v>34035.63</v>
      </c>
      <c r="F13" s="30">
        <v>19300</v>
      </c>
      <c r="G13" s="30">
        <v>0</v>
      </c>
    </row>
    <row r="14" spans="1:7" ht="35.25" customHeight="1">
      <c r="A14" s="16" t="s">
        <v>42</v>
      </c>
      <c r="B14" s="6" t="s">
        <v>48</v>
      </c>
      <c r="C14" s="30">
        <f t="shared" si="1"/>
        <v>197581.6</v>
      </c>
      <c r="D14" s="30">
        <v>91199.32891405</v>
      </c>
      <c r="E14" s="30">
        <v>27082.27108595</v>
      </c>
      <c r="F14" s="30">
        <v>79300</v>
      </c>
      <c r="G14" s="30">
        <v>0</v>
      </c>
    </row>
    <row r="15" spans="1:7" ht="34.5" customHeight="1">
      <c r="A15" s="16" t="s">
        <v>17</v>
      </c>
      <c r="B15" s="6" t="s">
        <v>45</v>
      </c>
      <c r="C15" s="30">
        <v>117685.5</v>
      </c>
      <c r="D15" s="30">
        <v>24025.48</v>
      </c>
      <c r="E15" s="30">
        <v>93660.02</v>
      </c>
      <c r="F15" s="30">
        <v>0</v>
      </c>
      <c r="G15" s="30">
        <v>0</v>
      </c>
    </row>
    <row r="16" spans="1:7" ht="36.75" customHeight="1">
      <c r="A16" s="16" t="s">
        <v>18</v>
      </c>
      <c r="B16" s="6" t="s">
        <v>8</v>
      </c>
      <c r="C16" s="30">
        <f t="shared" si="1"/>
        <v>16487.5</v>
      </c>
      <c r="D16" s="30">
        <v>0</v>
      </c>
      <c r="E16" s="30">
        <v>16487.5</v>
      </c>
      <c r="F16" s="30">
        <v>0</v>
      </c>
      <c r="G16" s="30">
        <v>0</v>
      </c>
    </row>
    <row r="17" spans="1:7" ht="54" customHeight="1">
      <c r="A17" s="16" t="s">
        <v>31</v>
      </c>
      <c r="B17" s="5" t="s">
        <v>9</v>
      </c>
      <c r="C17" s="30">
        <f t="shared" si="1"/>
        <v>11111.2</v>
      </c>
      <c r="D17" s="30">
        <v>2210.85</v>
      </c>
      <c r="E17" s="30">
        <v>8900.35</v>
      </c>
      <c r="F17" s="30">
        <v>0</v>
      </c>
      <c r="G17" s="30">
        <v>0</v>
      </c>
    </row>
    <row r="18" spans="1:7" ht="104.25" customHeight="1">
      <c r="A18" s="16" t="s">
        <v>32</v>
      </c>
      <c r="B18" s="5" t="s">
        <v>41</v>
      </c>
      <c r="C18" s="30">
        <f t="shared" si="1"/>
        <v>57331</v>
      </c>
      <c r="D18" s="30">
        <v>48452.86</v>
      </c>
      <c r="E18" s="30">
        <v>8878.14</v>
      </c>
      <c r="F18" s="30">
        <v>0</v>
      </c>
      <c r="G18" s="30">
        <v>0</v>
      </c>
    </row>
    <row r="19" spans="1:7" ht="87" customHeight="1">
      <c r="A19" s="16" t="s">
        <v>33</v>
      </c>
      <c r="B19" s="5" t="s">
        <v>12</v>
      </c>
      <c r="C19" s="30">
        <f t="shared" si="1"/>
        <v>28800</v>
      </c>
      <c r="D19" s="30">
        <v>24000</v>
      </c>
      <c r="E19" s="30">
        <v>4800</v>
      </c>
      <c r="F19" s="30">
        <v>0</v>
      </c>
      <c r="G19" s="30">
        <v>0</v>
      </c>
    </row>
    <row r="20" spans="1:7" ht="35.25" customHeight="1">
      <c r="A20" s="16" t="s">
        <v>34</v>
      </c>
      <c r="B20" s="5" t="s">
        <v>28</v>
      </c>
      <c r="C20" s="30">
        <f t="shared" si="1"/>
        <v>3606</v>
      </c>
      <c r="D20" s="30">
        <v>1740</v>
      </c>
      <c r="E20" s="30">
        <v>1866</v>
      </c>
      <c r="F20" s="30">
        <v>0</v>
      </c>
      <c r="G20" s="30">
        <v>0</v>
      </c>
    </row>
    <row r="21" spans="1:7" ht="53.25" customHeight="1">
      <c r="A21" s="7" t="s">
        <v>10</v>
      </c>
      <c r="B21" s="8" t="s">
        <v>19</v>
      </c>
      <c r="C21" s="27">
        <f t="shared" si="1"/>
        <v>54000</v>
      </c>
      <c r="D21" s="27">
        <v>0</v>
      </c>
      <c r="E21" s="27">
        <v>0</v>
      </c>
      <c r="F21" s="27">
        <v>0</v>
      </c>
      <c r="G21" s="27">
        <v>54000</v>
      </c>
    </row>
    <row r="22" spans="1:7" ht="52.5" customHeight="1">
      <c r="A22" s="7" t="s">
        <v>11</v>
      </c>
      <c r="B22" s="9" t="s">
        <v>20</v>
      </c>
      <c r="C22" s="27">
        <f t="shared" si="1"/>
        <v>455</v>
      </c>
      <c r="D22" s="27">
        <v>0</v>
      </c>
      <c r="E22" s="28">
        <v>273</v>
      </c>
      <c r="F22" s="28">
        <v>182</v>
      </c>
      <c r="G22" s="28">
        <v>0</v>
      </c>
    </row>
    <row r="23" spans="1:7" ht="82.5">
      <c r="A23" s="7" t="s">
        <v>13</v>
      </c>
      <c r="B23" s="9" t="s">
        <v>29</v>
      </c>
      <c r="C23" s="27">
        <f t="shared" si="1"/>
        <v>214.5</v>
      </c>
      <c r="D23" s="27">
        <v>0</v>
      </c>
      <c r="E23" s="28">
        <v>35</v>
      </c>
      <c r="F23" s="28">
        <v>179.5</v>
      </c>
      <c r="G23" s="28">
        <v>0</v>
      </c>
    </row>
    <row r="24" spans="1:7" ht="28.5" customHeight="1">
      <c r="A24" s="10"/>
      <c r="B24" s="11" t="s">
        <v>21</v>
      </c>
      <c r="C24" s="28">
        <f>C9+C10+C21+C22+C23</f>
        <v>715061.2999999999</v>
      </c>
      <c r="D24" s="28">
        <f>D9+D10+D21+D22+D23</f>
        <v>308167.38891405</v>
      </c>
      <c r="E24" s="28">
        <f>E9+E10+E21+E22+E23</f>
        <v>204032.41108594998</v>
      </c>
      <c r="F24" s="28">
        <f>F9+F10+F21+F22+F23</f>
        <v>148761.5</v>
      </c>
      <c r="G24" s="28">
        <f>G9+G10+G21+G22+G23</f>
        <v>54100</v>
      </c>
    </row>
    <row r="25" spans="2:7" s="1" customFormat="1" ht="19.5" customHeight="1">
      <c r="B25" s="14"/>
      <c r="C25" s="14"/>
      <c r="D25" s="14"/>
      <c r="E25" s="14"/>
      <c r="F25" s="14"/>
      <c r="G25" s="14"/>
    </row>
    <row r="26" spans="1:7" s="14" customFormat="1" ht="22.5" customHeight="1">
      <c r="A26" s="56" t="s">
        <v>53</v>
      </c>
      <c r="B26" s="56"/>
      <c r="C26" s="56"/>
      <c r="D26" s="56"/>
      <c r="E26" s="56"/>
      <c r="F26" s="56"/>
      <c r="G26" s="56"/>
    </row>
    <row r="28" spans="3:7" ht="15">
      <c r="C28" s="34">
        <f>C24+СВ12!C24+СВ13!C24+СВ14!C24</f>
        <v>3066730.2040000004</v>
      </c>
      <c r="D28" s="34">
        <f>D24+СВ12!D24+СВ13!D24+СВ14!D24</f>
        <v>1175815.38891405</v>
      </c>
      <c r="E28" s="34">
        <f>E24+СВ12!E24+СВ13!E24+СВ14!E24</f>
        <v>793828.07508595</v>
      </c>
      <c r="F28" s="34">
        <f>F24+СВ12!F24+СВ13!F24+СВ14!F24</f>
        <v>644508.5</v>
      </c>
      <c r="G28" s="34">
        <f>G24+СВ12!G24+СВ13!G24+СВ14!G24</f>
        <v>452559.99000000005</v>
      </c>
    </row>
    <row r="29" ht="12.75">
      <c r="C29" s="1">
        <f>C9+C10+C21+C22+C23</f>
        <v>715061.2999999999</v>
      </c>
    </row>
  </sheetData>
  <sheetProtection/>
  <mergeCells count="12">
    <mergeCell ref="D5:G5"/>
    <mergeCell ref="D6:D7"/>
    <mergeCell ref="E1:G1"/>
    <mergeCell ref="E6:E7"/>
    <mergeCell ref="G6:G7"/>
    <mergeCell ref="A26:G26"/>
    <mergeCell ref="A4:G4"/>
    <mergeCell ref="A3:G3"/>
    <mergeCell ref="F6:F7"/>
    <mergeCell ref="A5:A7"/>
    <mergeCell ref="B5:B7"/>
    <mergeCell ref="C5:C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view="pageBreakPreview" zoomScaleNormal="75" zoomScaleSheetLayoutView="100" zoomScalePageLayoutView="0" workbookViewId="0" topLeftCell="A1">
      <selection activeCell="D1" sqref="D1"/>
    </sheetView>
  </sheetViews>
  <sheetFormatPr defaultColWidth="9.00390625" defaultRowHeight="12.75"/>
  <cols>
    <col min="1" max="1" width="9.125" style="1" customWidth="1"/>
    <col min="2" max="2" width="60.875" style="14" customWidth="1"/>
    <col min="3" max="3" width="15.00390625" style="14" customWidth="1"/>
    <col min="4" max="7" width="14.75390625" style="14" customWidth="1"/>
    <col min="8" max="16384" width="9.125" style="1" customWidth="1"/>
  </cols>
  <sheetData>
    <row r="1" spans="5:7" s="17" customFormat="1" ht="164.25" customHeight="1">
      <c r="E1" s="53" t="s">
        <v>56</v>
      </c>
      <c r="F1" s="69"/>
      <c r="G1" s="69"/>
    </row>
    <row r="3" spans="1:7" s="14" customFormat="1" ht="38.25" customHeight="1">
      <c r="A3" s="66" t="s">
        <v>39</v>
      </c>
      <c r="B3" s="66"/>
      <c r="C3" s="66"/>
      <c r="D3" s="66"/>
      <c r="E3" s="66"/>
      <c r="F3" s="66"/>
      <c r="G3" s="66"/>
    </row>
    <row r="4" spans="1:7" s="35" customFormat="1" ht="15" customHeight="1">
      <c r="A4" s="67" t="s">
        <v>37</v>
      </c>
      <c r="B4" s="67"/>
      <c r="C4" s="67"/>
      <c r="D4" s="67"/>
      <c r="E4" s="67"/>
      <c r="F4" s="67"/>
      <c r="G4" s="67"/>
    </row>
    <row r="5" spans="1:7" ht="16.5" customHeight="1">
      <c r="A5" s="55" t="s">
        <v>6</v>
      </c>
      <c r="B5" s="68" t="s">
        <v>35</v>
      </c>
      <c r="C5" s="62" t="s">
        <v>24</v>
      </c>
      <c r="D5" s="63" t="s">
        <v>5</v>
      </c>
      <c r="E5" s="64"/>
      <c r="F5" s="64"/>
      <c r="G5" s="65"/>
    </row>
    <row r="6" spans="1:7" ht="15" customHeight="1">
      <c r="A6" s="55"/>
      <c r="B6" s="68"/>
      <c r="C6" s="55"/>
      <c r="D6" s="55" t="s">
        <v>1</v>
      </c>
      <c r="E6" s="55" t="s">
        <v>2</v>
      </c>
      <c r="F6" s="58" t="s">
        <v>3</v>
      </c>
      <c r="G6" s="55" t="s">
        <v>4</v>
      </c>
    </row>
    <row r="7" spans="1:7" ht="18.75" customHeight="1">
      <c r="A7" s="55"/>
      <c r="B7" s="68"/>
      <c r="C7" s="55"/>
      <c r="D7" s="55"/>
      <c r="E7" s="55"/>
      <c r="F7" s="59"/>
      <c r="G7" s="55"/>
    </row>
    <row r="8" spans="1:7" ht="16.5">
      <c r="A8" s="4">
        <v>1</v>
      </c>
      <c r="B8" s="4">
        <f aca="true" t="shared" si="0" ref="B8:G8">A8+1</f>
        <v>2</v>
      </c>
      <c r="C8" s="4">
        <f t="shared" si="0"/>
        <v>3</v>
      </c>
      <c r="D8" s="4">
        <f t="shared" si="0"/>
        <v>4</v>
      </c>
      <c r="E8" s="4">
        <f t="shared" si="0"/>
        <v>5</v>
      </c>
      <c r="F8" s="4">
        <f t="shared" si="0"/>
        <v>6</v>
      </c>
      <c r="G8" s="4">
        <f t="shared" si="0"/>
        <v>7</v>
      </c>
    </row>
    <row r="9" spans="1:7" ht="39.75" customHeight="1">
      <c r="A9" s="36">
        <v>1</v>
      </c>
      <c r="B9" s="37" t="s">
        <v>36</v>
      </c>
      <c r="C9" s="29">
        <f>D9+E9+F9+G9</f>
        <v>8120</v>
      </c>
      <c r="D9" s="29">
        <v>120</v>
      </c>
      <c r="E9" s="29">
        <v>6000</v>
      </c>
      <c r="F9" s="29">
        <v>1000</v>
      </c>
      <c r="G9" s="29">
        <v>1000</v>
      </c>
    </row>
    <row r="10" spans="1:7" ht="82.5" customHeight="1">
      <c r="A10" s="36">
        <v>2</v>
      </c>
      <c r="B10" s="38" t="s">
        <v>22</v>
      </c>
      <c r="C10" s="29">
        <f>C11+C17+C18+C19+C20</f>
        <v>807565.252</v>
      </c>
      <c r="D10" s="29">
        <f>D11+D17+D18+D19+D20</f>
        <v>405366</v>
      </c>
      <c r="E10" s="29">
        <f>E11+E17+E18+E19+E20</f>
        <v>225271.98200000002</v>
      </c>
      <c r="F10" s="29">
        <f>F11+F17+F18+F19+F20</f>
        <v>164087.5</v>
      </c>
      <c r="G10" s="29">
        <f>G11+G17+G18+G19+G20</f>
        <v>12839.77</v>
      </c>
    </row>
    <row r="11" spans="1:7" ht="19.5" customHeight="1">
      <c r="A11" s="39" t="s">
        <v>30</v>
      </c>
      <c r="B11" s="40" t="s">
        <v>7</v>
      </c>
      <c r="C11" s="30">
        <f>C12+C13+C14+C15+C16</f>
        <v>480517</v>
      </c>
      <c r="D11" s="30">
        <f>D12+D13+D14+D15+D16</f>
        <v>153954.3</v>
      </c>
      <c r="E11" s="30">
        <f>E12+E13+E14+E15+E16</f>
        <v>165225.2</v>
      </c>
      <c r="F11" s="30">
        <f>F12+F13+F14+F15+F16</f>
        <v>153787.5</v>
      </c>
      <c r="G11" s="30">
        <f>G12+G13+G14+G15+G16</f>
        <v>7550</v>
      </c>
    </row>
    <row r="12" spans="1:7" ht="51.75" customHeight="1">
      <c r="A12" s="39" t="s">
        <v>15</v>
      </c>
      <c r="B12" s="41" t="s">
        <v>43</v>
      </c>
      <c r="C12" s="30">
        <f aca="true" t="shared" si="1" ref="C12:C23">D12+E12+F12+G12</f>
        <v>77807.3</v>
      </c>
      <c r="D12" s="30">
        <v>20370</v>
      </c>
      <c r="E12" s="30">
        <v>8737.3</v>
      </c>
      <c r="F12" s="30">
        <v>48700</v>
      </c>
      <c r="G12" s="30"/>
    </row>
    <row r="13" spans="1:7" ht="68.25" customHeight="1">
      <c r="A13" s="39" t="s">
        <v>16</v>
      </c>
      <c r="B13" s="41" t="s">
        <v>44</v>
      </c>
      <c r="C13" s="30">
        <f t="shared" si="1"/>
        <v>66221.5</v>
      </c>
      <c r="D13" s="30">
        <v>38346.7</v>
      </c>
      <c r="E13" s="30">
        <v>11024.8</v>
      </c>
      <c r="F13" s="30">
        <v>9300</v>
      </c>
      <c r="G13" s="30">
        <v>7550</v>
      </c>
    </row>
    <row r="14" spans="1:7" ht="36" customHeight="1">
      <c r="A14" s="39" t="s">
        <v>42</v>
      </c>
      <c r="B14" s="41" t="s">
        <v>48</v>
      </c>
      <c r="C14" s="30">
        <f t="shared" si="1"/>
        <v>170884.8</v>
      </c>
      <c r="D14" s="30">
        <v>64820.1</v>
      </c>
      <c r="E14" s="30">
        <v>26764.7</v>
      </c>
      <c r="F14" s="30">
        <v>79300</v>
      </c>
      <c r="G14" s="30">
        <v>0</v>
      </c>
    </row>
    <row r="15" spans="1:7" ht="33">
      <c r="A15" s="39" t="s">
        <v>17</v>
      </c>
      <c r="B15" s="41" t="s">
        <v>45</v>
      </c>
      <c r="C15" s="30">
        <f t="shared" si="1"/>
        <v>149115.9</v>
      </c>
      <c r="D15" s="30">
        <f>24387.7+6029.8</f>
        <v>30417.5</v>
      </c>
      <c r="E15" s="30">
        <f>4877.6+4220.8+82000+27600</f>
        <v>118698.4</v>
      </c>
      <c r="F15" s="30">
        <v>0</v>
      </c>
      <c r="G15" s="30">
        <v>0</v>
      </c>
    </row>
    <row r="16" spans="1:7" ht="33">
      <c r="A16" s="39" t="s">
        <v>18</v>
      </c>
      <c r="B16" s="41" t="s">
        <v>8</v>
      </c>
      <c r="C16" s="30">
        <f t="shared" si="1"/>
        <v>16487.5</v>
      </c>
      <c r="D16" s="30">
        <v>0</v>
      </c>
      <c r="E16" s="30">
        <v>0</v>
      </c>
      <c r="F16" s="30">
        <v>16487.5</v>
      </c>
      <c r="G16" s="30">
        <v>0</v>
      </c>
    </row>
    <row r="17" spans="1:7" ht="50.25" customHeight="1">
      <c r="A17" s="39" t="s">
        <v>31</v>
      </c>
      <c r="B17" s="40" t="s">
        <v>9</v>
      </c>
      <c r="C17" s="30">
        <f t="shared" si="1"/>
        <v>12763.2</v>
      </c>
      <c r="D17" s="30">
        <v>1936.9</v>
      </c>
      <c r="E17" s="30">
        <f>31.503125+10042.2</f>
        <v>10826.300000000001</v>
      </c>
      <c r="F17" s="30">
        <v>0</v>
      </c>
      <c r="G17" s="30">
        <v>0</v>
      </c>
    </row>
    <row r="18" spans="1:7" ht="102.75" customHeight="1">
      <c r="A18" s="39" t="s">
        <v>32</v>
      </c>
      <c r="B18" s="40" t="s">
        <v>41</v>
      </c>
      <c r="C18" s="30">
        <f t="shared" si="1"/>
        <v>71331</v>
      </c>
      <c r="D18" s="30">
        <f>2000+43163.09</f>
        <v>45163.09</v>
      </c>
      <c r="E18" s="30">
        <f>8878.14+2000</f>
        <v>10878.14</v>
      </c>
      <c r="F18" s="30">
        <v>9854</v>
      </c>
      <c r="G18" s="30">
        <v>5289.77</v>
      </c>
    </row>
    <row r="19" spans="1:7" ht="88.5" customHeight="1">
      <c r="A19" s="39" t="s">
        <v>33</v>
      </c>
      <c r="B19" s="40" t="s">
        <v>12</v>
      </c>
      <c r="C19" s="30">
        <f t="shared" si="1"/>
        <v>229274.052</v>
      </c>
      <c r="D19" s="30">
        <v>190811.71</v>
      </c>
      <c r="E19" s="30">
        <f>D19*0.2</f>
        <v>38162.342</v>
      </c>
      <c r="F19" s="30">
        <v>300</v>
      </c>
      <c r="G19" s="30">
        <v>0</v>
      </c>
    </row>
    <row r="20" spans="1:7" ht="33.75" customHeight="1">
      <c r="A20" s="39" t="s">
        <v>34</v>
      </c>
      <c r="B20" s="40" t="s">
        <v>28</v>
      </c>
      <c r="C20" s="30">
        <f t="shared" si="1"/>
        <v>13680</v>
      </c>
      <c r="D20" s="30">
        <v>13500</v>
      </c>
      <c r="E20" s="30">
        <v>180</v>
      </c>
      <c r="F20" s="30">
        <v>0</v>
      </c>
      <c r="G20" s="30">
        <v>0</v>
      </c>
    </row>
    <row r="21" spans="1:7" ht="53.25" customHeight="1">
      <c r="A21" s="42" t="s">
        <v>10</v>
      </c>
      <c r="B21" s="43" t="s">
        <v>19</v>
      </c>
      <c r="C21" s="27">
        <f t="shared" si="1"/>
        <v>70000</v>
      </c>
      <c r="D21" s="27">
        <v>0</v>
      </c>
      <c r="E21" s="27">
        <v>0</v>
      </c>
      <c r="F21" s="27">
        <v>0</v>
      </c>
      <c r="G21" s="27">
        <v>70000</v>
      </c>
    </row>
    <row r="22" spans="1:7" ht="53.25" customHeight="1">
      <c r="A22" s="42" t="s">
        <v>11</v>
      </c>
      <c r="B22" s="44" t="s">
        <v>20</v>
      </c>
      <c r="C22" s="27">
        <f t="shared" si="1"/>
        <v>455</v>
      </c>
      <c r="D22" s="27">
        <v>0</v>
      </c>
      <c r="E22" s="28">
        <v>273</v>
      </c>
      <c r="F22" s="28">
        <v>182</v>
      </c>
      <c r="G22" s="28">
        <v>0</v>
      </c>
    </row>
    <row r="23" spans="1:7" ht="86.25" customHeight="1">
      <c r="A23" s="42" t="s">
        <v>13</v>
      </c>
      <c r="B23" s="44" t="s">
        <v>29</v>
      </c>
      <c r="C23" s="27">
        <f t="shared" si="1"/>
        <v>214.5</v>
      </c>
      <c r="D23" s="27">
        <v>0</v>
      </c>
      <c r="E23" s="28">
        <v>35</v>
      </c>
      <c r="F23" s="28">
        <v>179.5</v>
      </c>
      <c r="G23" s="28">
        <v>0</v>
      </c>
    </row>
    <row r="24" spans="1:7" ht="29.25" customHeight="1">
      <c r="A24" s="45"/>
      <c r="B24" s="46" t="s">
        <v>21</v>
      </c>
      <c r="C24" s="28">
        <f>D24+E24+F24+G24</f>
        <v>886354.7520000001</v>
      </c>
      <c r="D24" s="28">
        <f>D9+D10+D21+D22+D23</f>
        <v>405486</v>
      </c>
      <c r="E24" s="28">
        <f>E9+E10+E21+E22+E23</f>
        <v>231579.98200000002</v>
      </c>
      <c r="F24" s="28">
        <f>F9+F10+F21+F22+F23</f>
        <v>165449</v>
      </c>
      <c r="G24" s="28">
        <f>G9+G10+G21+G22+G23</f>
        <v>83839.77</v>
      </c>
    </row>
    <row r="25" ht="19.5" customHeight="1"/>
    <row r="26" spans="1:7" s="14" customFormat="1" ht="22.5" customHeight="1">
      <c r="A26" s="56" t="s">
        <v>51</v>
      </c>
      <c r="B26" s="56"/>
      <c r="C26" s="56"/>
      <c r="D26" s="56"/>
      <c r="E26" s="56"/>
      <c r="F26" s="56"/>
      <c r="G26" s="56"/>
    </row>
    <row r="27" ht="16.5">
      <c r="C27" s="20">
        <f>C9+C10+C21+C22+C23</f>
        <v>886354.752</v>
      </c>
    </row>
  </sheetData>
  <sheetProtection/>
  <mergeCells count="12">
    <mergeCell ref="B5:B7"/>
    <mergeCell ref="C5:C7"/>
    <mergeCell ref="D5:G5"/>
    <mergeCell ref="E1:G1"/>
    <mergeCell ref="A26:G26"/>
    <mergeCell ref="D6:D7"/>
    <mergeCell ref="E6:E7"/>
    <mergeCell ref="G6:G7"/>
    <mergeCell ref="A3:G3"/>
    <mergeCell ref="A4:G4"/>
    <mergeCell ref="F6:F7"/>
    <mergeCell ref="A5:A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9.125" style="1" customWidth="1"/>
    <col min="2" max="2" width="60.875" style="14" customWidth="1"/>
    <col min="3" max="7" width="14.75390625" style="14" customWidth="1"/>
    <col min="8" max="16384" width="9.125" style="1" customWidth="1"/>
  </cols>
  <sheetData>
    <row r="1" spans="5:7" s="17" customFormat="1" ht="164.25" customHeight="1">
      <c r="E1" s="53" t="s">
        <v>57</v>
      </c>
      <c r="F1" s="69"/>
      <c r="G1" s="69"/>
    </row>
    <row r="3" spans="1:7" s="14" customFormat="1" ht="38.25" customHeight="1">
      <c r="A3" s="66" t="s">
        <v>49</v>
      </c>
      <c r="B3" s="66"/>
      <c r="C3" s="66"/>
      <c r="D3" s="66"/>
      <c r="E3" s="66"/>
      <c r="F3" s="66"/>
      <c r="G3" s="66"/>
    </row>
    <row r="4" spans="1:7" s="35" customFormat="1" ht="14.25" customHeight="1">
      <c r="A4" s="67" t="s">
        <v>37</v>
      </c>
      <c r="B4" s="67"/>
      <c r="C4" s="67"/>
      <c r="D4" s="67"/>
      <c r="E4" s="67"/>
      <c r="F4" s="67"/>
      <c r="G4" s="67"/>
    </row>
    <row r="5" spans="1:7" ht="16.5" customHeight="1">
      <c r="A5" s="55" t="s">
        <v>6</v>
      </c>
      <c r="B5" s="68" t="s">
        <v>35</v>
      </c>
      <c r="C5" s="62" t="s">
        <v>25</v>
      </c>
      <c r="D5" s="63" t="s">
        <v>5</v>
      </c>
      <c r="E5" s="64"/>
      <c r="F5" s="64"/>
      <c r="G5" s="65"/>
    </row>
    <row r="6" spans="1:7" ht="15" customHeight="1">
      <c r="A6" s="55"/>
      <c r="B6" s="68"/>
      <c r="C6" s="55"/>
      <c r="D6" s="55" t="s">
        <v>1</v>
      </c>
      <c r="E6" s="55" t="s">
        <v>2</v>
      </c>
      <c r="F6" s="58" t="s">
        <v>3</v>
      </c>
      <c r="G6" s="55" t="s">
        <v>4</v>
      </c>
    </row>
    <row r="7" spans="1:7" ht="19.5" customHeight="1">
      <c r="A7" s="55"/>
      <c r="B7" s="68"/>
      <c r="C7" s="55"/>
      <c r="D7" s="55"/>
      <c r="E7" s="55"/>
      <c r="F7" s="59"/>
      <c r="G7" s="55"/>
    </row>
    <row r="8" spans="1:7" ht="16.5">
      <c r="A8" s="4">
        <v>1</v>
      </c>
      <c r="B8" s="4">
        <f aca="true" t="shared" si="0" ref="B8:G8">A8+1</f>
        <v>2</v>
      </c>
      <c r="C8" s="4">
        <f t="shared" si="0"/>
        <v>3</v>
      </c>
      <c r="D8" s="4">
        <f t="shared" si="0"/>
        <v>4</v>
      </c>
      <c r="E8" s="4">
        <f t="shared" si="0"/>
        <v>5</v>
      </c>
      <c r="F8" s="4">
        <f t="shared" si="0"/>
        <v>6</v>
      </c>
      <c r="G8" s="4">
        <f t="shared" si="0"/>
        <v>7</v>
      </c>
    </row>
    <row r="9" spans="1:7" ht="39" customHeight="1">
      <c r="A9" s="36">
        <v>1</v>
      </c>
      <c r="B9" s="37" t="s">
        <v>36</v>
      </c>
      <c r="C9" s="29">
        <f>D9+E9+F9+G9</f>
        <v>8060</v>
      </c>
      <c r="D9" s="29">
        <v>60</v>
      </c>
      <c r="E9" s="29">
        <v>6000</v>
      </c>
      <c r="F9" s="29">
        <v>1000</v>
      </c>
      <c r="G9" s="29">
        <v>1000</v>
      </c>
    </row>
    <row r="10" spans="1:7" ht="84.75" customHeight="1">
      <c r="A10" s="36">
        <v>2</v>
      </c>
      <c r="B10" s="38" t="s">
        <v>22</v>
      </c>
      <c r="C10" s="29">
        <f>C11+C17+C18+C19+C20</f>
        <v>673038.252</v>
      </c>
      <c r="D10" s="29">
        <f>D11+D17+D18+D19+D20</f>
        <v>307230</v>
      </c>
      <c r="E10" s="29">
        <f>E11+E17+E18+E19+E20</f>
        <v>189230.98200000002</v>
      </c>
      <c r="F10" s="29">
        <f>F11+F17+F18+F19+F20</f>
        <v>163787.5</v>
      </c>
      <c r="G10" s="29">
        <f>G11+G17+G18+G19+G20</f>
        <v>12789.77</v>
      </c>
    </row>
    <row r="11" spans="1:7" ht="19.5" customHeight="1">
      <c r="A11" s="39" t="s">
        <v>30</v>
      </c>
      <c r="B11" s="40" t="s">
        <v>7</v>
      </c>
      <c r="C11" s="30">
        <f>C12+C13+C14+C15+C16</f>
        <v>448805.6</v>
      </c>
      <c r="D11" s="30">
        <f>D12+D13+D14+D15+D16</f>
        <v>143838.3</v>
      </c>
      <c r="E11" s="30">
        <f>E12+E13+E14+E15+E16</f>
        <v>143599.8</v>
      </c>
      <c r="F11" s="30">
        <f>F12+F13+F14+F15+F16</f>
        <v>153867.5</v>
      </c>
      <c r="G11" s="30">
        <f>G12+G13+G14+G15+G16</f>
        <v>7500</v>
      </c>
    </row>
    <row r="12" spans="1:7" ht="51.75" customHeight="1">
      <c r="A12" s="39" t="s">
        <v>15</v>
      </c>
      <c r="B12" s="41" t="s">
        <v>43</v>
      </c>
      <c r="C12" s="30">
        <f aca="true" t="shared" si="1" ref="C12:C23">D12+E12+F12+G12</f>
        <v>84521</v>
      </c>
      <c r="D12" s="30">
        <v>25200</v>
      </c>
      <c r="E12" s="30">
        <v>10621</v>
      </c>
      <c r="F12" s="30">
        <v>48700</v>
      </c>
      <c r="G12" s="30">
        <v>0</v>
      </c>
    </row>
    <row r="13" spans="1:7" ht="68.25" customHeight="1">
      <c r="A13" s="39" t="s">
        <v>16</v>
      </c>
      <c r="B13" s="41" t="s">
        <v>44</v>
      </c>
      <c r="C13" s="30">
        <f t="shared" si="1"/>
        <v>47040</v>
      </c>
      <c r="D13" s="30">
        <v>23932.4</v>
      </c>
      <c r="E13" s="30">
        <v>6227.6</v>
      </c>
      <c r="F13" s="30">
        <v>9380</v>
      </c>
      <c r="G13" s="30">
        <v>7500</v>
      </c>
    </row>
    <row r="14" spans="1:7" ht="33">
      <c r="A14" s="39" t="s">
        <v>42</v>
      </c>
      <c r="B14" s="41" t="s">
        <v>48</v>
      </c>
      <c r="C14" s="30">
        <f t="shared" si="1"/>
        <v>155950</v>
      </c>
      <c r="D14" s="30">
        <v>54954.9</v>
      </c>
      <c r="E14" s="30">
        <v>21695.1</v>
      </c>
      <c r="F14" s="30">
        <v>79300</v>
      </c>
      <c r="G14" s="30">
        <v>0</v>
      </c>
    </row>
    <row r="15" spans="1:7" ht="35.25" customHeight="1">
      <c r="A15" s="39" t="s">
        <v>17</v>
      </c>
      <c r="B15" s="41" t="s">
        <v>45</v>
      </c>
      <c r="C15" s="30">
        <f t="shared" si="1"/>
        <v>132567.1</v>
      </c>
      <c r="D15" s="30">
        <v>27511</v>
      </c>
      <c r="E15" s="30">
        <v>105056.1</v>
      </c>
      <c r="F15" s="30">
        <v>0</v>
      </c>
      <c r="G15" s="30">
        <v>0</v>
      </c>
    </row>
    <row r="16" spans="1:7" ht="33.75" customHeight="1">
      <c r="A16" s="39" t="s">
        <v>18</v>
      </c>
      <c r="B16" s="41" t="s">
        <v>8</v>
      </c>
      <c r="C16" s="30">
        <f t="shared" si="1"/>
        <v>28727.5</v>
      </c>
      <c r="D16" s="30">
        <v>12240</v>
      </c>
      <c r="E16" s="30">
        <v>0</v>
      </c>
      <c r="F16" s="30">
        <v>16487.5</v>
      </c>
      <c r="G16" s="30">
        <v>0</v>
      </c>
    </row>
    <row r="17" spans="1:7" ht="53.25" customHeight="1">
      <c r="A17" s="39" t="s">
        <v>31</v>
      </c>
      <c r="B17" s="40" t="s">
        <v>9</v>
      </c>
      <c r="C17" s="30">
        <f t="shared" si="1"/>
        <v>17551.600000000002</v>
      </c>
      <c r="D17" s="30">
        <v>1936.9</v>
      </c>
      <c r="E17" s="30">
        <v>15614.7</v>
      </c>
      <c r="F17" s="30">
        <v>0</v>
      </c>
      <c r="G17" s="30">
        <v>0</v>
      </c>
    </row>
    <row r="18" spans="1:7" ht="104.25" customHeight="1">
      <c r="A18" s="39" t="s">
        <v>32</v>
      </c>
      <c r="B18" s="40" t="s">
        <v>41</v>
      </c>
      <c r="C18" s="30">
        <f t="shared" si="1"/>
        <v>67251</v>
      </c>
      <c r="D18" s="30">
        <f>43163.09</f>
        <v>43163.09</v>
      </c>
      <c r="E18" s="30">
        <f>8878.14</f>
        <v>8878.14</v>
      </c>
      <c r="F18" s="30">
        <v>9920</v>
      </c>
      <c r="G18" s="30">
        <v>5289.77</v>
      </c>
    </row>
    <row r="19" spans="1:7" ht="89.25" customHeight="1">
      <c r="A19" s="39" t="s">
        <v>33</v>
      </c>
      <c r="B19" s="40" t="s">
        <v>12</v>
      </c>
      <c r="C19" s="30">
        <f t="shared" si="1"/>
        <v>125750.05200000001</v>
      </c>
      <c r="D19" s="30">
        <v>104791.71</v>
      </c>
      <c r="E19" s="30">
        <f>D19*0.2</f>
        <v>20958.342000000004</v>
      </c>
      <c r="F19" s="30">
        <v>0</v>
      </c>
      <c r="G19" s="30">
        <v>0</v>
      </c>
    </row>
    <row r="20" spans="1:7" ht="35.25" customHeight="1">
      <c r="A20" s="39" t="s">
        <v>34</v>
      </c>
      <c r="B20" s="40" t="s">
        <v>28</v>
      </c>
      <c r="C20" s="30">
        <f t="shared" si="1"/>
        <v>13680</v>
      </c>
      <c r="D20" s="30">
        <v>13500</v>
      </c>
      <c r="E20" s="30">
        <v>180</v>
      </c>
      <c r="F20" s="30">
        <v>0</v>
      </c>
      <c r="G20" s="30">
        <v>0</v>
      </c>
    </row>
    <row r="21" spans="1:7" ht="53.25" customHeight="1">
      <c r="A21" s="42" t="s">
        <v>10</v>
      </c>
      <c r="B21" s="43" t="s">
        <v>19</v>
      </c>
      <c r="C21" s="27">
        <f t="shared" si="1"/>
        <v>120000</v>
      </c>
      <c r="D21" s="27">
        <v>0</v>
      </c>
      <c r="E21" s="27">
        <v>0</v>
      </c>
      <c r="F21" s="27">
        <v>0</v>
      </c>
      <c r="G21" s="27">
        <v>120000</v>
      </c>
    </row>
    <row r="22" spans="1:7" ht="52.5" customHeight="1">
      <c r="A22" s="42" t="s">
        <v>11</v>
      </c>
      <c r="B22" s="44" t="s">
        <v>20</v>
      </c>
      <c r="C22" s="27">
        <f t="shared" si="1"/>
        <v>455</v>
      </c>
      <c r="D22" s="27">
        <v>0</v>
      </c>
      <c r="E22" s="28">
        <v>273</v>
      </c>
      <c r="F22" s="28">
        <v>182</v>
      </c>
      <c r="G22" s="28">
        <v>0</v>
      </c>
    </row>
    <row r="23" spans="1:7" ht="85.5" customHeight="1">
      <c r="A23" s="42" t="s">
        <v>13</v>
      </c>
      <c r="B23" s="44" t="s">
        <v>29</v>
      </c>
      <c r="C23" s="27">
        <f t="shared" si="1"/>
        <v>214.5</v>
      </c>
      <c r="D23" s="27">
        <v>0</v>
      </c>
      <c r="E23" s="28">
        <v>35</v>
      </c>
      <c r="F23" s="28">
        <v>179.5</v>
      </c>
      <c r="G23" s="28">
        <v>0</v>
      </c>
    </row>
    <row r="24" spans="1:7" ht="29.25" customHeight="1">
      <c r="A24" s="45"/>
      <c r="B24" s="46" t="s">
        <v>21</v>
      </c>
      <c r="C24" s="28">
        <f>D24+E24+F24+G24</f>
        <v>801767.7520000001</v>
      </c>
      <c r="D24" s="28">
        <f>D9+D10+D21+D22+D23</f>
        <v>307290</v>
      </c>
      <c r="E24" s="28">
        <f>E9+E10+E21+E22+E23</f>
        <v>195538.98200000002</v>
      </c>
      <c r="F24" s="28">
        <f>F9+F10+F21+F22+F23</f>
        <v>165149</v>
      </c>
      <c r="G24" s="28">
        <f>G9+G10+G21+G22+G23</f>
        <v>133789.77</v>
      </c>
    </row>
    <row r="25" ht="19.5" customHeight="1"/>
    <row r="26" spans="1:7" s="14" customFormat="1" ht="22.5" customHeight="1">
      <c r="A26" s="56" t="s">
        <v>51</v>
      </c>
      <c r="B26" s="56"/>
      <c r="C26" s="56"/>
      <c r="D26" s="56"/>
      <c r="E26" s="56"/>
      <c r="F26" s="56"/>
      <c r="G26" s="56"/>
    </row>
    <row r="27" ht="16.5">
      <c r="C27" s="20">
        <f>C9+C10+C21+C22+C23</f>
        <v>801767.752</v>
      </c>
    </row>
  </sheetData>
  <sheetProtection/>
  <mergeCells count="12">
    <mergeCell ref="B5:B7"/>
    <mergeCell ref="C5:C7"/>
    <mergeCell ref="E1:G1"/>
    <mergeCell ref="A26:G26"/>
    <mergeCell ref="D5:G5"/>
    <mergeCell ref="D6:D7"/>
    <mergeCell ref="E6:E7"/>
    <mergeCell ref="G6:G7"/>
    <mergeCell ref="A3:G3"/>
    <mergeCell ref="A4:G4"/>
    <mergeCell ref="F6:F7"/>
    <mergeCell ref="A5:A7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G27"/>
  <sheetViews>
    <sheetView tabSelected="1"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9.125" style="1" customWidth="1"/>
    <col min="2" max="2" width="62.25390625" style="14" customWidth="1"/>
    <col min="3" max="7" width="14.75390625" style="14" customWidth="1"/>
    <col min="8" max="16384" width="9.125" style="1" customWidth="1"/>
  </cols>
  <sheetData>
    <row r="1" spans="5:7" s="17" customFormat="1" ht="144" customHeight="1">
      <c r="E1" s="53" t="s">
        <v>57</v>
      </c>
      <c r="F1" s="69"/>
      <c r="G1" s="69"/>
    </row>
    <row r="2" ht="11.25" customHeight="1"/>
    <row r="3" spans="1:7" s="14" customFormat="1" ht="41.25" customHeight="1">
      <c r="A3" s="66" t="s">
        <v>50</v>
      </c>
      <c r="B3" s="66"/>
      <c r="C3" s="66"/>
      <c r="D3" s="66"/>
      <c r="E3" s="66"/>
      <c r="F3" s="66"/>
      <c r="G3" s="66"/>
    </row>
    <row r="4" spans="1:7" s="35" customFormat="1" ht="14.25" customHeight="1">
      <c r="A4" s="67" t="s">
        <v>37</v>
      </c>
      <c r="B4" s="67"/>
      <c r="C4" s="67"/>
      <c r="D4" s="67"/>
      <c r="E4" s="67"/>
      <c r="F4" s="67"/>
      <c r="G4" s="67"/>
    </row>
    <row r="5" spans="1:7" ht="16.5" customHeight="1">
      <c r="A5" s="55" t="s">
        <v>6</v>
      </c>
      <c r="B5" s="68" t="s">
        <v>35</v>
      </c>
      <c r="C5" s="62" t="s">
        <v>26</v>
      </c>
      <c r="D5" s="63" t="s">
        <v>5</v>
      </c>
      <c r="E5" s="64"/>
      <c r="F5" s="64"/>
      <c r="G5" s="65"/>
    </row>
    <row r="6" spans="1:7" ht="15" customHeight="1">
      <c r="A6" s="55"/>
      <c r="B6" s="68"/>
      <c r="C6" s="55"/>
      <c r="D6" s="55" t="s">
        <v>1</v>
      </c>
      <c r="E6" s="55" t="s">
        <v>2</v>
      </c>
      <c r="F6" s="58" t="s">
        <v>3</v>
      </c>
      <c r="G6" s="55" t="s">
        <v>4</v>
      </c>
    </row>
    <row r="7" spans="1:7" ht="20.25" customHeight="1">
      <c r="A7" s="55"/>
      <c r="B7" s="68"/>
      <c r="C7" s="55"/>
      <c r="D7" s="55"/>
      <c r="E7" s="55"/>
      <c r="F7" s="59"/>
      <c r="G7" s="55"/>
    </row>
    <row r="8" spans="1:7" ht="16.5">
      <c r="A8" s="4">
        <v>1</v>
      </c>
      <c r="B8" s="4">
        <f aca="true" t="shared" si="0" ref="B8:G8">A8+1</f>
        <v>2</v>
      </c>
      <c r="C8" s="4">
        <f t="shared" si="0"/>
        <v>3</v>
      </c>
      <c r="D8" s="4">
        <f t="shared" si="0"/>
        <v>4</v>
      </c>
      <c r="E8" s="4">
        <f t="shared" si="0"/>
        <v>5</v>
      </c>
      <c r="F8" s="4">
        <f t="shared" si="0"/>
        <v>6</v>
      </c>
      <c r="G8" s="4">
        <f t="shared" si="0"/>
        <v>7</v>
      </c>
    </row>
    <row r="9" spans="1:7" ht="36" customHeight="1">
      <c r="A9" s="47">
        <v>1</v>
      </c>
      <c r="B9" s="37" t="s">
        <v>36</v>
      </c>
      <c r="C9" s="29">
        <f>D9+E9+F9+G9</f>
        <v>8030</v>
      </c>
      <c r="D9" s="29">
        <v>30</v>
      </c>
      <c r="E9" s="29">
        <v>6000</v>
      </c>
      <c r="F9" s="29">
        <v>1000</v>
      </c>
      <c r="G9" s="29">
        <v>1000</v>
      </c>
    </row>
    <row r="10" spans="1:7" ht="85.5" customHeight="1">
      <c r="A10" s="47">
        <v>2</v>
      </c>
      <c r="B10" s="38" t="s">
        <v>22</v>
      </c>
      <c r="C10" s="29">
        <f>C11+C17+C18+C19+C20</f>
        <v>484846.8999999947</v>
      </c>
      <c r="D10" s="29">
        <f>D11+D17+D18+D19+D20</f>
        <v>154842</v>
      </c>
      <c r="E10" s="29">
        <f>E11+E17+E18+E19+E20</f>
        <v>156368.69999999998</v>
      </c>
      <c r="F10" s="29">
        <f>F11+F17+F18+F19+F20</f>
        <v>163787.5</v>
      </c>
      <c r="G10" s="29">
        <f>G11+G17+G18+G19+G20</f>
        <v>9848.7</v>
      </c>
    </row>
    <row r="11" spans="1:7" ht="19.5" customHeight="1">
      <c r="A11" s="48" t="s">
        <v>30</v>
      </c>
      <c r="B11" s="40" t="s">
        <v>7</v>
      </c>
      <c r="C11" s="30">
        <f>C12+C13+C14+C15+C16</f>
        <v>342026.19999999995</v>
      </c>
      <c r="D11" s="30">
        <f>D12+D13+D14+D15+D16</f>
        <v>58997.5</v>
      </c>
      <c r="E11" s="30">
        <f>E12+E13+E14+E15+E16</f>
        <v>121661.2</v>
      </c>
      <c r="F11" s="30">
        <f>F12+F13+F14+F15+F16</f>
        <v>153867.5</v>
      </c>
      <c r="G11" s="30">
        <f>G12+G13+G14+G15+G16</f>
        <v>7500</v>
      </c>
    </row>
    <row r="12" spans="1:7" ht="53.25" customHeight="1">
      <c r="A12" s="48" t="s">
        <v>15</v>
      </c>
      <c r="B12" s="41" t="s">
        <v>43</v>
      </c>
      <c r="C12" s="30">
        <f>D12+E12+F12+G12</f>
        <v>77807.3</v>
      </c>
      <c r="D12" s="30">
        <v>20370</v>
      </c>
      <c r="E12" s="30">
        <v>8737.3</v>
      </c>
      <c r="F12" s="30">
        <v>48700</v>
      </c>
      <c r="G12" s="30">
        <v>0</v>
      </c>
    </row>
    <row r="13" spans="1:7" ht="68.25" customHeight="1">
      <c r="A13" s="48" t="s">
        <v>16</v>
      </c>
      <c r="B13" s="41" t="s">
        <v>44</v>
      </c>
      <c r="C13" s="30">
        <f aca="true" t="shared" si="1" ref="C13:C23">D13+E13+F13+G13</f>
        <v>37325</v>
      </c>
      <c r="D13" s="30">
        <v>13981.1</v>
      </c>
      <c r="E13" s="30">
        <v>6463.9</v>
      </c>
      <c r="F13" s="30">
        <v>9380</v>
      </c>
      <c r="G13" s="30">
        <v>7500</v>
      </c>
    </row>
    <row r="14" spans="1:7" ht="39.75" customHeight="1">
      <c r="A14" s="48" t="s">
        <v>42</v>
      </c>
      <c r="B14" s="41" t="s">
        <v>48</v>
      </c>
      <c r="C14" s="30">
        <f t="shared" si="1"/>
        <v>102000.5</v>
      </c>
      <c r="D14" s="30">
        <v>16342.2</v>
      </c>
      <c r="E14" s="30">
        <v>6358.3</v>
      </c>
      <c r="F14" s="30">
        <v>79300</v>
      </c>
      <c r="G14" s="30">
        <v>0</v>
      </c>
    </row>
    <row r="15" spans="1:7" ht="33.75" customHeight="1">
      <c r="A15" s="48" t="s">
        <v>17</v>
      </c>
      <c r="B15" s="41" t="s">
        <v>45</v>
      </c>
      <c r="C15" s="30">
        <f t="shared" si="1"/>
        <v>108405.9</v>
      </c>
      <c r="D15" s="30">
        <v>8304.2</v>
      </c>
      <c r="E15" s="30">
        <v>100101.7</v>
      </c>
      <c r="F15" s="30">
        <v>0</v>
      </c>
      <c r="G15" s="30">
        <v>0</v>
      </c>
    </row>
    <row r="16" spans="1:7" ht="41.25" customHeight="1">
      <c r="A16" s="48" t="s">
        <v>18</v>
      </c>
      <c r="B16" s="41" t="s">
        <v>8</v>
      </c>
      <c r="C16" s="30">
        <f t="shared" si="1"/>
        <v>16487.5</v>
      </c>
      <c r="D16" s="30">
        <v>0</v>
      </c>
      <c r="E16" s="30">
        <v>0</v>
      </c>
      <c r="F16" s="30">
        <v>16487.5</v>
      </c>
      <c r="G16" s="30">
        <v>0</v>
      </c>
    </row>
    <row r="17" spans="1:7" ht="53.25" customHeight="1">
      <c r="A17" s="48" t="s">
        <v>31</v>
      </c>
      <c r="B17" s="40" t="s">
        <v>9</v>
      </c>
      <c r="C17" s="30">
        <f t="shared" si="1"/>
        <v>18113.7</v>
      </c>
      <c r="D17" s="30">
        <v>1936.9</v>
      </c>
      <c r="E17" s="30">
        <f>15392.7+31.503125</f>
        <v>15998.800000000001</v>
      </c>
      <c r="F17" s="30">
        <v>0</v>
      </c>
      <c r="G17" s="30">
        <v>0</v>
      </c>
    </row>
    <row r="18" spans="1:7" ht="100.5" customHeight="1">
      <c r="A18" s="48" t="s">
        <v>32</v>
      </c>
      <c r="B18" s="40" t="s">
        <v>41</v>
      </c>
      <c r="C18" s="30">
        <f t="shared" si="1"/>
        <v>35412.59999999999</v>
      </c>
      <c r="D18" s="30">
        <v>19195.6</v>
      </c>
      <c r="E18" s="30">
        <v>3948.3</v>
      </c>
      <c r="F18" s="30">
        <v>9920</v>
      </c>
      <c r="G18" s="30">
        <v>2348.7</v>
      </c>
    </row>
    <row r="19" spans="1:7" ht="85.5" customHeight="1">
      <c r="A19" s="48" t="s">
        <v>33</v>
      </c>
      <c r="B19" s="40" t="s">
        <v>12</v>
      </c>
      <c r="C19" s="30">
        <f t="shared" si="1"/>
        <v>86414.4</v>
      </c>
      <c r="D19" s="30">
        <v>72012</v>
      </c>
      <c r="E19" s="30">
        <f>D19*0.2</f>
        <v>14402.400000000001</v>
      </c>
      <c r="F19" s="30">
        <v>0</v>
      </c>
      <c r="G19" s="30">
        <v>0</v>
      </c>
    </row>
    <row r="20" spans="1:7" ht="38.25" customHeight="1">
      <c r="A20" s="48" t="s">
        <v>34</v>
      </c>
      <c r="B20" s="40" t="s">
        <v>28</v>
      </c>
      <c r="C20" s="30">
        <f t="shared" si="1"/>
        <v>2880</v>
      </c>
      <c r="D20" s="30">
        <v>2700</v>
      </c>
      <c r="E20" s="30">
        <v>180</v>
      </c>
      <c r="F20" s="30">
        <v>0</v>
      </c>
      <c r="G20" s="30">
        <v>0</v>
      </c>
    </row>
    <row r="21" spans="1:7" ht="54" customHeight="1">
      <c r="A21" s="42" t="s">
        <v>10</v>
      </c>
      <c r="B21" s="43" t="s">
        <v>19</v>
      </c>
      <c r="C21" s="27">
        <f t="shared" si="1"/>
        <v>170000</v>
      </c>
      <c r="D21" s="27">
        <v>0</v>
      </c>
      <c r="E21" s="27">
        <v>0</v>
      </c>
      <c r="F21" s="27">
        <v>0</v>
      </c>
      <c r="G21" s="27">
        <v>170000</v>
      </c>
    </row>
    <row r="22" spans="1:7" ht="54.75" customHeight="1">
      <c r="A22" s="42" t="s">
        <v>11</v>
      </c>
      <c r="B22" s="44" t="s">
        <v>20</v>
      </c>
      <c r="C22" s="27">
        <f t="shared" si="1"/>
        <v>455</v>
      </c>
      <c r="D22" s="27">
        <v>0</v>
      </c>
      <c r="E22" s="28">
        <v>273</v>
      </c>
      <c r="F22" s="28">
        <v>182</v>
      </c>
      <c r="G22" s="28">
        <v>0</v>
      </c>
    </row>
    <row r="23" spans="1:7" ht="83.25" customHeight="1">
      <c r="A23" s="42" t="s">
        <v>13</v>
      </c>
      <c r="B23" s="44" t="s">
        <v>29</v>
      </c>
      <c r="C23" s="27">
        <f t="shared" si="1"/>
        <v>214.5</v>
      </c>
      <c r="D23" s="27">
        <v>0</v>
      </c>
      <c r="E23" s="28">
        <v>35</v>
      </c>
      <c r="F23" s="28">
        <v>179.5</v>
      </c>
      <c r="G23" s="28">
        <v>0</v>
      </c>
    </row>
    <row r="24" spans="1:7" ht="42" customHeight="1">
      <c r="A24" s="45"/>
      <c r="B24" s="46" t="s">
        <v>21</v>
      </c>
      <c r="C24" s="28">
        <f>D24+E24+F24+G24</f>
        <v>663546.3999999999</v>
      </c>
      <c r="D24" s="28">
        <f>D9+D10+D21+D22+D23</f>
        <v>154872</v>
      </c>
      <c r="E24" s="28">
        <f>E9+E10+E21+E22+E23</f>
        <v>162676.69999999998</v>
      </c>
      <c r="F24" s="28">
        <f>F9+F10+F21+F22+F23</f>
        <v>165149</v>
      </c>
      <c r="G24" s="28">
        <f>G9+G10+G21+G22+G23</f>
        <v>180848.7</v>
      </c>
    </row>
    <row r="25" ht="19.5" customHeight="1"/>
    <row r="26" spans="1:7" ht="22.5" customHeight="1">
      <c r="A26" s="56" t="s">
        <v>51</v>
      </c>
      <c r="B26" s="56"/>
      <c r="C26" s="56"/>
      <c r="D26" s="56"/>
      <c r="E26" s="56"/>
      <c r="F26" s="56"/>
      <c r="G26" s="56"/>
    </row>
    <row r="27" ht="16.5">
      <c r="C27" s="20">
        <f>C9+C10+C21+C22+C23</f>
        <v>663546.3999999999</v>
      </c>
    </row>
  </sheetData>
  <sheetProtection/>
  <mergeCells count="12">
    <mergeCell ref="E1:G1"/>
    <mergeCell ref="A26:G26"/>
    <mergeCell ref="C5:C7"/>
    <mergeCell ref="D5:G5"/>
    <mergeCell ref="D6:D7"/>
    <mergeCell ref="E6:E7"/>
    <mergeCell ref="G6:G7"/>
    <mergeCell ref="A3:G3"/>
    <mergeCell ref="A4:G4"/>
    <mergeCell ref="F6:F7"/>
    <mergeCell ref="A5:A7"/>
    <mergeCell ref="B5:B7"/>
  </mergeCells>
  <printOptions horizontalCentered="1"/>
  <pageMargins left="0.3937007874015748" right="0.3937007874015748" top="0.3937007874015748" bottom="0.1968503937007874" header="0" footer="0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55555</dc:creator>
  <cp:keywords/>
  <dc:description/>
  <cp:lastModifiedBy>MB1</cp:lastModifiedBy>
  <cp:lastPrinted>2010-12-02T07:43:06Z</cp:lastPrinted>
  <dcterms:created xsi:type="dcterms:W3CDTF">2010-08-09T12:00:00Z</dcterms:created>
  <dcterms:modified xsi:type="dcterms:W3CDTF">2010-12-02T07:43:16Z</dcterms:modified>
  <cp:category/>
  <cp:version/>
  <cp:contentType/>
  <cp:contentStatus/>
</cp:coreProperties>
</file>